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 codeName="{8C4F1C90-05EB-6A55-5F09-09C24B55AC0B}"/>
  <workbookPr codeName="EstaPastaDeTrabalho"/>
  <mc:AlternateContent xmlns:mc="http://schemas.openxmlformats.org/markup-compatibility/2006">
    <mc:Choice Requires="x15">
      <x15ac:absPath xmlns:x15ac="http://schemas.microsoft.com/office/spreadsheetml/2010/11/ac" url="\\sisarq2\FR\4_DOCUMENTOS PÚBLICOS\PLANILHA INTERATIVA\"/>
    </mc:Choice>
  </mc:AlternateContent>
  <xr:revisionPtr revIDLastSave="0" documentId="13_ncr:1_{C0BB343C-E715-4F9B-9BF5-732E01A8AD74}" xr6:coauthVersionLast="47" xr6:coauthVersionMax="47" xr10:uidLastSave="{00000000-0000-0000-0000-000000000000}"/>
  <bookViews>
    <workbookView xWindow="-28920" yWindow="-120" windowWidth="29040" windowHeight="15720" activeTab="2" xr2:uid="{00000000-000D-0000-FFFF-FFFF00000000}"/>
  </bookViews>
  <sheets>
    <sheet name="ATIVO" sheetId="1" r:id="rId1"/>
    <sheet name="PASSIVO_PL" sheetId="5" r:id="rId2"/>
    <sheet name="DRE" sheetId="3" r:id="rId3"/>
  </sheets>
  <definedNames>
    <definedName name="_xlnm.Print_Area" localSheetId="0">ATIVO!$B$1:$M$35</definedName>
    <definedName name="ATIVO">ATIVO!$B$2:$AU$38</definedName>
    <definedName name="DRE">DRE!$2:$21</definedName>
    <definedName name="PASSIVO_PL">PASSIVO_PL!$B$1:$AU$44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6" i="3" l="1"/>
  <c r="N4" i="1"/>
  <c r="N7" i="3"/>
  <c r="N4" i="5"/>
  <c r="N24" i="1"/>
  <c r="N11" i="3"/>
  <c r="N4" i="3"/>
  <c r="N3" i="1" l="1"/>
  <c r="F23" i="1"/>
  <c r="M7" i="3" l="1"/>
  <c r="M11" i="3" s="1"/>
  <c r="M4" i="5"/>
  <c r="M34" i="5"/>
  <c r="M22" i="5"/>
  <c r="M24" i="1"/>
  <c r="M4" i="1"/>
  <c r="M3" i="5" l="1"/>
  <c r="M3" i="1"/>
  <c r="E13" i="3"/>
  <c r="E4" i="3" l="1"/>
  <c r="D7" i="3" l="1"/>
  <c r="D11" i="3" s="1"/>
  <c r="D16" i="3" s="1"/>
  <c r="D3" i="3" s="1"/>
  <c r="E7" i="3"/>
  <c r="E11" i="3" s="1"/>
  <c r="E16" i="3" s="1"/>
  <c r="E3" i="3" s="1"/>
  <c r="F7" i="3"/>
  <c r="F11" i="3" s="1"/>
  <c r="F16" i="3" s="1"/>
  <c r="F3" i="3" s="1"/>
  <c r="G7" i="3"/>
  <c r="G11" i="3" s="1"/>
  <c r="G16" i="3" s="1"/>
  <c r="G3" i="3" s="1"/>
  <c r="H7" i="3"/>
  <c r="H11" i="3" s="1"/>
  <c r="H16" i="3" s="1"/>
  <c r="H3" i="3" s="1"/>
  <c r="I7" i="3"/>
  <c r="I11" i="3" s="1"/>
  <c r="I16" i="3" s="1"/>
  <c r="I3" i="3" s="1"/>
  <c r="J7" i="3"/>
  <c r="J11" i="3" s="1"/>
  <c r="J16" i="3" s="1"/>
  <c r="J3" i="3" s="1"/>
  <c r="K7" i="3"/>
  <c r="K11" i="3" s="1"/>
  <c r="K16" i="3" s="1"/>
  <c r="K3" i="3" s="1"/>
  <c r="L7" i="3"/>
  <c r="L11" i="3" s="1"/>
  <c r="L16" i="3" s="1"/>
  <c r="L3" i="3" s="1"/>
  <c r="M16" i="3"/>
  <c r="M3" i="3" s="1"/>
  <c r="C7" i="3"/>
  <c r="D4" i="3"/>
  <c r="F4" i="3"/>
  <c r="G4" i="3"/>
  <c r="H4" i="3"/>
  <c r="I4" i="3"/>
  <c r="J4" i="3"/>
  <c r="K4" i="3"/>
  <c r="L4" i="3"/>
  <c r="M4" i="3"/>
  <c r="C4" i="3"/>
  <c r="F4" i="1"/>
  <c r="E4" i="1"/>
  <c r="C4" i="1"/>
  <c r="D4" i="1"/>
  <c r="G4" i="1"/>
  <c r="H4" i="1"/>
  <c r="I4" i="1"/>
  <c r="J4" i="1"/>
  <c r="K4" i="1"/>
  <c r="L4" i="1"/>
  <c r="D24" i="1"/>
  <c r="E24" i="1"/>
  <c r="F24" i="1"/>
  <c r="G24" i="1"/>
  <c r="H24" i="1"/>
  <c r="I24" i="1"/>
  <c r="J24" i="1"/>
  <c r="K24" i="1"/>
  <c r="L24" i="1"/>
  <c r="L3" i="1" s="1"/>
  <c r="C24" i="1"/>
  <c r="F4" i="5"/>
  <c r="N22" i="5"/>
  <c r="C4" i="5"/>
  <c r="D4" i="5"/>
  <c r="E4" i="5"/>
  <c r="G4" i="5"/>
  <c r="H4" i="5"/>
  <c r="I4" i="5"/>
  <c r="J4" i="5"/>
  <c r="K4" i="5"/>
  <c r="L4" i="5"/>
  <c r="C22" i="5"/>
  <c r="D22" i="5"/>
  <c r="E22" i="5"/>
  <c r="F22" i="5"/>
  <c r="G22" i="5"/>
  <c r="H22" i="5"/>
  <c r="I22" i="5"/>
  <c r="J22" i="5"/>
  <c r="K22" i="5"/>
  <c r="L22" i="5"/>
  <c r="D34" i="5"/>
  <c r="E34" i="5"/>
  <c r="F34" i="5"/>
  <c r="G34" i="5"/>
  <c r="H34" i="5"/>
  <c r="I34" i="5"/>
  <c r="J34" i="5"/>
  <c r="K34" i="5"/>
  <c r="L34" i="5"/>
  <c r="N34" i="5"/>
  <c r="C34" i="5"/>
  <c r="N37" i="1"/>
  <c r="N3" i="5" l="1"/>
  <c r="J3" i="1"/>
  <c r="G3" i="5"/>
  <c r="D3" i="1"/>
  <c r="L3" i="5"/>
  <c r="C3" i="5"/>
  <c r="E3" i="5"/>
  <c r="K3" i="5"/>
  <c r="D3" i="5"/>
  <c r="F3" i="5"/>
  <c r="J3" i="5"/>
  <c r="I3" i="5"/>
  <c r="H3" i="5"/>
  <c r="C3" i="1"/>
  <c r="K3" i="1"/>
  <c r="I3" i="1"/>
  <c r="H3" i="1"/>
  <c r="G3" i="1"/>
  <c r="E3" i="1"/>
  <c r="F3" i="1"/>
  <c r="C11" i="3"/>
  <c r="C16" i="3" s="1"/>
  <c r="C3" i="3" s="1"/>
  <c r="C25" i="1"/>
  <c r="D25" i="1"/>
  <c r="E25" i="1"/>
  <c r="F25" i="1"/>
  <c r="G25" i="1"/>
  <c r="H25" i="1"/>
  <c r="I25" i="1"/>
  <c r="J25" i="1"/>
  <c r="K25" i="1"/>
  <c r="L25" i="1"/>
  <c r="N3" i="3"/>
</calcChain>
</file>

<file path=xl/sharedStrings.xml><?xml version="1.0" encoding="utf-8"?>
<sst xmlns="http://schemas.openxmlformats.org/spreadsheetml/2006/main" count="112" uniqueCount="78">
  <si>
    <t>Despesas gerais e administrativas</t>
  </si>
  <si>
    <t>Outras receitas e despesas</t>
  </si>
  <si>
    <t>Despesas Operacionais</t>
  </si>
  <si>
    <t>Custo do serviço prestado a terceiros</t>
  </si>
  <si>
    <t>Entidade de previdência a empregados</t>
  </si>
  <si>
    <t>Receitas</t>
  </si>
  <si>
    <t>Despesas</t>
  </si>
  <si>
    <t>Variações monetárias líquidas</t>
  </si>
  <si>
    <t>Custo do Serviço de Energia Elétrica</t>
  </si>
  <si>
    <t>Lucro (Prejuízo) Antes do Resultado Financeiro</t>
  </si>
  <si>
    <t>Fornecedores</t>
  </si>
  <si>
    <t>Folha de pagamento</t>
  </si>
  <si>
    <t>Obrigações estimadas - folha de pagamento</t>
  </si>
  <si>
    <t>Tributos e contribuições sociais</t>
  </si>
  <si>
    <t>Imposto de renda e contribuição social a recolher</t>
  </si>
  <si>
    <t>Dividendos e juros sobre capital próprio</t>
  </si>
  <si>
    <t>Serviços - Canal Pinheiros</t>
  </si>
  <si>
    <t>Obrigações Setoriais</t>
  </si>
  <si>
    <t>Obrigações Especiais - RGR</t>
  </si>
  <si>
    <t>Cauções e depósitos vinculados</t>
  </si>
  <si>
    <t>Encargos de uso da rede elétrica</t>
  </si>
  <si>
    <t>Energia de curto prazo - CCEE</t>
  </si>
  <si>
    <t>Outros passivos</t>
  </si>
  <si>
    <t/>
  </si>
  <si>
    <t>Imposto de renda e contribuição social diferidos</t>
  </si>
  <si>
    <t>Provisões para riscos trabalhistas, cíveis e tributários</t>
  </si>
  <si>
    <t>Provisão para custos socioambientais</t>
  </si>
  <si>
    <t>Outras provisões</t>
  </si>
  <si>
    <t>Capital social</t>
  </si>
  <si>
    <t>Reservas de capital</t>
  </si>
  <si>
    <t>Outros resultados abrangentes</t>
  </si>
  <si>
    <t>Reservas de lucros</t>
  </si>
  <si>
    <t>Dividendo adicional proposto</t>
  </si>
  <si>
    <t>Lucros (Prejuízos) acumulados</t>
  </si>
  <si>
    <t>-</t>
  </si>
  <si>
    <t>Ativo Realizável a Longo Prazo</t>
  </si>
  <si>
    <t>Caixa e equivalentes de caixa</t>
  </si>
  <si>
    <t>Revendedores</t>
  </si>
  <si>
    <t>Consumidores</t>
  </si>
  <si>
    <t>Valores a receber - Energia livre</t>
  </si>
  <si>
    <t>Ativo financeiro indenizável</t>
  </si>
  <si>
    <t>Alienação de bens e direitos</t>
  </si>
  <si>
    <t>Adiantamento a fornecedores</t>
  </si>
  <si>
    <t>Tributos e contribuições sociais compensáveis</t>
  </si>
  <si>
    <t>Estoque</t>
  </si>
  <si>
    <t>Indenização Porto Góes</t>
  </si>
  <si>
    <t>Despesas antecipadas</t>
  </si>
  <si>
    <t>Arrendamento UTE Piratininga</t>
  </si>
  <si>
    <t>Ativo financeiro - Sabesp</t>
  </si>
  <si>
    <t>Provisão para créditos de liquidação duvidosa</t>
  </si>
  <si>
    <t>Outros créditos</t>
  </si>
  <si>
    <t>Ativo reversível da concessão</t>
  </si>
  <si>
    <t>Investimentos</t>
  </si>
  <si>
    <t>Imobilizado</t>
  </si>
  <si>
    <t>Intangível</t>
  </si>
  <si>
    <t>IR/CSLL Correntes</t>
  </si>
  <si>
    <t>IR/CSLL Diferidos</t>
  </si>
  <si>
    <t>Resultado Operacional Bruto</t>
  </si>
  <si>
    <t>Receita Operacional Líquida</t>
  </si>
  <si>
    <t>Resultado Financeiro</t>
  </si>
  <si>
    <t>Total do Ativo Circulante</t>
  </si>
  <si>
    <t>Total do Ativo Não Circulante</t>
  </si>
  <si>
    <t>Total do Passivo Circulante</t>
  </si>
  <si>
    <t>Total do Passivo Não Circulante</t>
  </si>
  <si>
    <t>Patrimônio Líquido</t>
  </si>
  <si>
    <t>Lucro (Prejuízo) Antes do IR/CSLL</t>
  </si>
  <si>
    <t>TOTAL DO ATIVO (Consolidado)</t>
  </si>
  <si>
    <t>Valores em R$ mil</t>
  </si>
  <si>
    <t>TOTAL DO PASSIVO E DO PATRIMÔNIO LÍQUIDO (Consolidado)</t>
  </si>
  <si>
    <t>LUCRO (PREJUÍZO) LÍQUIDO DO EXERCÍCIO (Consolidado)</t>
  </si>
  <si>
    <t>Outras obrigações - Investimentos na concessão</t>
  </si>
  <si>
    <t>Financiamento</t>
  </si>
  <si>
    <t xml:space="preserve">Observações:
(1) Em 01/01/2013 a EMAE prorrogou a concessão das Usinas Henry Borden, Porto Góes e Rasgão nos termos da Lei n.º 12.783/13 (regime de cotas)
(2) A partir de julho de 2018, a receita das Usinas prorrogadas no regime de cotas foi incrementada com recursos para realização de investimentos na concessão (GAG Melhorias)
(3) As informações disponibilizadas nessa planilha são para simples referência e reproduzem os dados publicados pela EMAE. A utilização dos dados é de inteira responsabilidade do usuário e não exclui a necessidade do usuário consultar as Demonstrações Financeiras da Companhia, arquivadas na Comissão de Valores Mobiliários e no site da EMAE.
</t>
  </si>
  <si>
    <t>Observações:
(1) Em 01/01/2013 a EMAE prorrogou a concessão das Usinas Henry Borden, Porto Góes e Rasgão nos termos da Lei n.º 12.783/13 (regime de cotas)
(2) A partir de julho de 2018, a receita das Usinas prorrogadas no regime de cotas foi incrementada com recursos para realização de investimentos na concessão (GAG Melhorias)
(3) As informações disponibilizadas nessa planilha são para simples referência e reproduzem os dados publicados pela EMAE. A utilização dos dados é de inteira responsabilidade do usuário e não exclui a necessidade do usuário consultar as Demonstrações Financeiras da Companhia, arquivadas na Comissão de Valores Mobiliários e no site da EMAE.</t>
  </si>
  <si>
    <t xml:space="preserve"> - </t>
  </si>
  <si>
    <t>IR e CSLL a recuperar</t>
  </si>
  <si>
    <t>IR e CSLL diferidos</t>
  </si>
  <si>
    <t>Obrigação Comgás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</si>
</sst>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_);_(* \(#,##0\);_(* &quot;-&quot;_);_(@_)"/>
    <numFmt numFmtId="167" formatCode="_(* #,##0.00_);_(* \(#,##0.00\);_(* &quot;-&quot;??_);_(@_)"/>
    <numFmt numFmtId="168" formatCode="[$-416]d\-mmm\-yy;@"/>
    <numFmt numFmtId="169" formatCode="_ * #,##0.00_ ;_ * \-#,##0.00_ ;_ * &quot;-&quot;??_ ;_ @_ "/>
    <numFmt numFmtId="170" formatCode="0.000000%"/>
    <numFmt numFmtId="171" formatCode="&quot;$&quot;#,##0_);[Red]\(&quot;$&quot;#,##0\)"/>
    <numFmt numFmtId="172" formatCode="#,#00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0.00_)"/>
    <numFmt numFmtId="176" formatCode="&quot;R$&quot;#,##0.00"/>
    <numFmt numFmtId="177" formatCode="%#,#00"/>
    <numFmt numFmtId="178" formatCode="#.##000"/>
    <numFmt numFmtId="179" formatCode="#,"/>
  </numFmts>
  <fonts count="37">
    <font>
      <sz val="10"/>
      <color rgb="FF000000"/>
      <name val="Times New Roman"/>
      <charset val="204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0"/>
      <color rgb="FF000000"/>
      <name val="Times New Roman"/>
      <family val="1"/>
    </font>
    <font>
      <b/>
      <sz val="10"/>
      <name val="Arial Narrow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b/>
      <sz val="10"/>
      <color rgb="FF000000"/>
      <name val="Arial Narrow"/>
      <family val="2"/>
    </font>
    <font>
      <b/>
      <sz val="10"/>
      <color theme="0"/>
      <name val="Arial Narrow"/>
      <family val="2"/>
    </font>
    <font>
      <b/>
      <i/>
      <sz val="10"/>
      <color theme="0"/>
      <name val="Arial Narrow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9"/>
      <color rgb="FF000000"/>
      <name val="Arial Narrow"/>
      <family val="2"/>
    </font>
    <font>
      <sz val="11"/>
      <color rgb="FF000000"/>
      <name val="Arial Narrow"/>
      <family val="2"/>
    </font>
    <font>
      <u/>
      <sz val="8"/>
      <color rgb="FF000000"/>
      <name val="Arial Narrow"/>
      <family val="2"/>
    </font>
    <font>
      <sz val="8"/>
      <color rgb="FF000000"/>
      <name val="Arial Narrow"/>
      <family val="2"/>
    </font>
    <font>
      <sz val="10"/>
      <name val="Arial"/>
    </font>
    <font>
      <sz val="11"/>
      <color indexed="8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9"/>
      <color theme="1"/>
      <name val="Univers 57 Condensed"/>
      <family val="2"/>
    </font>
    <font>
      <sz val="9"/>
      <color rgb="FF000000"/>
      <name val="Univers 57 Condensed"/>
      <family val="2"/>
    </font>
    <font>
      <sz val="10"/>
      <name val="Times New Roman"/>
      <family val="1"/>
    </font>
    <font>
      <sz val="1"/>
      <color indexed="8"/>
      <name val="Courier"/>
      <family val="3"/>
    </font>
    <font>
      <sz val="10"/>
      <name val="Courier"/>
      <family val="3"/>
    </font>
    <font>
      <sz val="11"/>
      <color indexed="62"/>
      <name val="Calibri"/>
      <family val="2"/>
    </font>
    <font>
      <b/>
      <i/>
      <sz val="16"/>
      <name val="Helv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"/>
      <color indexed="8"/>
      <name val="Courier"/>
      <family val="3"/>
    </font>
    <font>
      <b/>
      <sz val="11"/>
      <color rgb="FF000000"/>
      <name val="Arial Narrow"/>
      <family val="2"/>
    </font>
    <font>
      <sz val="8"/>
      <name val="Arial Narrow"/>
      <family val="2"/>
    </font>
    <font>
      <b/>
      <sz val="10"/>
      <color rgb="FF1064AD"/>
      <name val="Arial Narrow"/>
      <family val="2"/>
    </font>
    <font>
      <sz val="10"/>
      <color rgb="FF1064AD"/>
      <name val="Arial Narrow"/>
      <family val="2"/>
    </font>
    <font>
      <sz val="8"/>
      <color theme="1" tint="0.249977111117893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</patternFill>
    </fill>
    <fill>
      <patternFill patternType="solid">
        <fgColor theme="2"/>
        <bgColor indexed="64"/>
      </patternFill>
    </fill>
    <fill>
      <patternFill patternType="solid">
        <fgColor rgb="FF1064AD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/>
      <top style="thin">
        <color rgb="FFFF0000"/>
      </top>
      <bottom style="double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98">
    <xf numFmtId="0" fontId="0" fillId="0" borderId="0"/>
    <xf numFmtId="43" fontId="4" fillId="0" borderId="0" applyFont="0" applyFill="0" applyBorder="0" applyAlignment="0" applyProtection="0"/>
    <xf numFmtId="0" fontId="11" fillId="0" borderId="0"/>
    <xf numFmtId="0" fontId="18" fillId="0" borderId="0"/>
    <xf numFmtId="168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1" fillId="0" borderId="0"/>
    <xf numFmtId="0" fontId="11" fillId="0" borderId="0"/>
    <xf numFmtId="0" fontId="22" fillId="0" borderId="0"/>
    <xf numFmtId="0" fontId="23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3" fillId="0" borderId="0"/>
    <xf numFmtId="169" fontId="2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5" fillId="0" borderId="0">
      <protection locked="0"/>
    </xf>
    <xf numFmtId="169" fontId="24" fillId="0" borderId="0" applyFont="0" applyFill="0" applyBorder="0" applyAlignment="0" applyProtection="0"/>
    <xf numFmtId="0" fontId="11" fillId="0" borderId="0"/>
    <xf numFmtId="172" fontId="25" fillId="0" borderId="0">
      <protection locked="0"/>
    </xf>
    <xf numFmtId="38" fontId="21" fillId="3" borderId="0" applyNumberFormat="0" applyBorder="0" applyAlignment="0" applyProtection="0"/>
    <xf numFmtId="37" fontId="20" fillId="4" borderId="7">
      <alignment horizontal="center" vertical="center" wrapText="1"/>
    </xf>
    <xf numFmtId="0" fontId="26" fillId="0" borderId="0"/>
    <xf numFmtId="10" fontId="21" fillId="5" borderId="6" applyNumberFormat="0" applyBorder="0" applyAlignment="0" applyProtection="0"/>
    <xf numFmtId="0" fontId="27" fillId="6" borderId="8" applyNumberFormat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5" fontId="28" fillId="0" borderId="0"/>
    <xf numFmtId="0" fontId="11" fillId="0" borderId="0"/>
    <xf numFmtId="176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177" fontId="25" fillId="0" borderId="0">
      <protection locked="0"/>
    </xf>
    <xf numFmtId="178" fontId="25" fillId="0" borderId="0">
      <protection locked="0"/>
    </xf>
    <xf numFmtId="169" fontId="24" fillId="0" borderId="0" applyFont="0" applyFill="0" applyBorder="0" applyAlignment="0" applyProtection="0"/>
    <xf numFmtId="0" fontId="29" fillId="0" borderId="0" applyFill="0" applyBorder="0" applyProtection="0">
      <alignment horizontal="left"/>
    </xf>
    <xf numFmtId="40" fontId="30" fillId="0" borderId="0"/>
    <xf numFmtId="179" fontId="31" fillId="0" borderId="0">
      <protection locked="0"/>
    </xf>
    <xf numFmtId="179" fontId="31" fillId="0" borderId="0">
      <protection locked="0"/>
    </xf>
    <xf numFmtId="167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168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1" fillId="5" borderId="6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0" borderId="0"/>
  </cellStyleXfs>
  <cellXfs count="67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 indent="1"/>
    </xf>
    <xf numFmtId="0" fontId="8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indent="1"/>
    </xf>
    <xf numFmtId="0" fontId="12" fillId="0" borderId="0" xfId="0" applyFont="1" applyFill="1" applyBorder="1" applyAlignment="1">
      <alignment horizontal="left" vertical="top"/>
    </xf>
    <xf numFmtId="164" fontId="5" fillId="0" borderId="0" xfId="0" applyNumberFormat="1" applyFont="1" applyFill="1" applyBorder="1" applyAlignment="1">
      <alignment vertical="top" wrapText="1"/>
    </xf>
    <xf numFmtId="43" fontId="7" fillId="0" borderId="0" xfId="1" applyFont="1" applyFill="1" applyBorder="1" applyAlignment="1">
      <alignment horizontal="left" vertical="top" wrapText="1" indent="1"/>
    </xf>
    <xf numFmtId="0" fontId="6" fillId="2" borderId="0" xfId="0" applyFont="1" applyFill="1" applyBorder="1" applyAlignment="1">
      <alignment horizontal="left" vertical="top"/>
    </xf>
    <xf numFmtId="0" fontId="14" fillId="2" borderId="0" xfId="0" applyFont="1" applyFill="1" applyBorder="1" applyAlignment="1">
      <alignment horizontal="left" vertical="top"/>
    </xf>
    <xf numFmtId="165" fontId="7" fillId="0" borderId="0" xfId="2" applyNumberFormat="1" applyFont="1" applyFill="1" applyBorder="1" applyAlignment="1">
      <alignment horizontal="right"/>
    </xf>
    <xf numFmtId="165" fontId="7" fillId="0" borderId="0" xfId="2" applyNumberFormat="1" applyFont="1" applyFill="1" applyBorder="1" applyAlignment="1">
      <alignment horizontal="right" wrapText="1"/>
    </xf>
    <xf numFmtId="164" fontId="8" fillId="0" borderId="1" xfId="1" applyNumberFormat="1" applyFont="1" applyFill="1" applyBorder="1" applyAlignment="1">
      <alignment horizontal="left" vertical="top" shrinkToFit="1"/>
    </xf>
    <xf numFmtId="165" fontId="5" fillId="0" borderId="1" xfId="2" applyNumberFormat="1" applyFont="1" applyFill="1" applyBorder="1" applyAlignment="1">
      <alignment horizontal="right"/>
    </xf>
    <xf numFmtId="165" fontId="7" fillId="0" borderId="1" xfId="2" applyNumberFormat="1" applyFont="1" applyFill="1" applyBorder="1" applyAlignment="1">
      <alignment horizontal="right"/>
    </xf>
    <xf numFmtId="164" fontId="8" fillId="0" borderId="3" xfId="1" applyNumberFormat="1" applyFont="1" applyFill="1" applyBorder="1" applyAlignment="1">
      <alignment horizontal="left" vertical="top" shrinkToFit="1"/>
    </xf>
    <xf numFmtId="164" fontId="8" fillId="0" borderId="4" xfId="1" applyNumberFormat="1" applyFont="1" applyFill="1" applyBorder="1" applyAlignment="1">
      <alignment horizontal="left" vertical="top" shrinkToFit="1"/>
    </xf>
    <xf numFmtId="0" fontId="6" fillId="0" borderId="1" xfId="0" applyFont="1" applyFill="1" applyBorder="1" applyAlignment="1">
      <alignment horizontal="left" vertical="top" indent="1"/>
    </xf>
    <xf numFmtId="164" fontId="6" fillId="0" borderId="1" xfId="1" applyNumberFormat="1" applyFont="1" applyFill="1" applyBorder="1" applyAlignment="1">
      <alignment horizontal="left" vertical="top" shrinkToFit="1"/>
    </xf>
    <xf numFmtId="43" fontId="7" fillId="0" borderId="0" xfId="1" applyFont="1" applyFill="1" applyBorder="1" applyAlignment="1">
      <alignment horizontal="left" vertical="top" wrapText="1"/>
    </xf>
    <xf numFmtId="43" fontId="7" fillId="0" borderId="1" xfId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43" fontId="8" fillId="0" borderId="1" xfId="1" applyFont="1" applyFill="1" applyBorder="1" applyAlignment="1">
      <alignment horizontal="left" vertical="top" shrinkToFit="1"/>
    </xf>
    <xf numFmtId="0" fontId="16" fillId="0" borderId="0" xfId="0" applyFont="1" applyFill="1" applyBorder="1" applyAlignment="1">
      <alignment horizontal="left" vertical="center" wrapText="1"/>
    </xf>
    <xf numFmtId="43" fontId="5" fillId="0" borderId="0" xfId="1" applyFont="1" applyFill="1" applyBorder="1" applyAlignment="1">
      <alignment horizontal="left" vertical="top" wrapText="1"/>
    </xf>
    <xf numFmtId="165" fontId="5" fillId="0" borderId="0" xfId="2" applyNumberFormat="1" applyFont="1" applyFill="1" applyBorder="1" applyAlignment="1">
      <alignment horizontal="right"/>
    </xf>
    <xf numFmtId="43" fontId="6" fillId="0" borderId="0" xfId="1" applyFont="1" applyFill="1" applyBorder="1" applyAlignment="1">
      <alignment horizontal="left" vertical="top" indent="1" shrinkToFit="1"/>
    </xf>
    <xf numFmtId="165" fontId="6" fillId="2" borderId="0" xfId="0" applyNumberFormat="1" applyFont="1" applyFill="1" applyBorder="1" applyAlignment="1">
      <alignment horizontal="left" vertical="top"/>
    </xf>
    <xf numFmtId="164" fontId="8" fillId="2" borderId="1" xfId="1" applyNumberFormat="1" applyFont="1" applyFill="1" applyBorder="1" applyAlignment="1">
      <alignment horizontal="left" vertical="top" shrinkToFit="1"/>
    </xf>
    <xf numFmtId="164" fontId="12" fillId="0" borderId="0" xfId="0" applyNumberFormat="1" applyFont="1" applyFill="1" applyBorder="1" applyAlignment="1">
      <alignment horizontal="left" vertical="top"/>
    </xf>
    <xf numFmtId="165" fontId="12" fillId="0" borderId="0" xfId="0" applyNumberFormat="1" applyFont="1" applyFill="1" applyBorder="1" applyAlignment="1">
      <alignment vertical="top" wrapText="1"/>
    </xf>
    <xf numFmtId="164" fontId="8" fillId="0" borderId="1" xfId="1" applyNumberFormat="1" applyFont="1" applyFill="1" applyBorder="1" applyAlignment="1">
      <alignment horizontal="right" vertical="top" shrinkToFit="1"/>
    </xf>
    <xf numFmtId="164" fontId="0" fillId="0" borderId="0" xfId="0" applyNumberFormat="1" applyFill="1" applyBorder="1" applyAlignment="1">
      <alignment horizontal="left" vertical="top"/>
    </xf>
    <xf numFmtId="43" fontId="7" fillId="0" borderId="1" xfId="1" applyFont="1" applyFill="1" applyBorder="1" applyAlignment="1">
      <alignment horizontal="left" vertical="top" wrapText="1" indent="1"/>
    </xf>
    <xf numFmtId="164" fontId="8" fillId="0" borderId="0" xfId="1" applyNumberFormat="1" applyFont="1" applyFill="1" applyBorder="1" applyAlignment="1">
      <alignment horizontal="left" vertical="top" shrinkToFit="1"/>
    </xf>
    <xf numFmtId="0" fontId="7" fillId="0" borderId="5" xfId="0" applyFont="1" applyFill="1" applyBorder="1" applyAlignment="1">
      <alignment horizontal="left" vertical="top" wrapText="1" indent="1"/>
    </xf>
    <xf numFmtId="165" fontId="7" fillId="0" borderId="5" xfId="2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left" vertical="top" wrapText="1" indent="1"/>
    </xf>
    <xf numFmtId="0" fontId="8" fillId="8" borderId="0" xfId="0" applyFont="1" applyFill="1" applyBorder="1" applyAlignment="1">
      <alignment horizontal="right" vertical="top"/>
    </xf>
    <xf numFmtId="0" fontId="10" fillId="8" borderId="1" xfId="0" applyFont="1" applyFill="1" applyBorder="1" applyAlignment="1">
      <alignment horizontal="right" wrapText="1"/>
    </xf>
    <xf numFmtId="14" fontId="9" fillId="8" borderId="1" xfId="0" applyNumberFormat="1" applyFont="1" applyFill="1" applyBorder="1" applyAlignment="1">
      <alignment horizontal="right" wrapText="1"/>
    </xf>
    <xf numFmtId="0" fontId="7" fillId="8" borderId="0" xfId="0" applyFont="1" applyFill="1" applyBorder="1" applyAlignment="1">
      <alignment horizontal="left"/>
    </xf>
    <xf numFmtId="0" fontId="8" fillId="8" borderId="0" xfId="0" applyFont="1" applyFill="1" applyBorder="1" applyAlignment="1">
      <alignment horizontal="left" vertical="top"/>
    </xf>
    <xf numFmtId="0" fontId="6" fillId="8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wrapText="1"/>
    </xf>
    <xf numFmtId="0" fontId="0" fillId="8" borderId="0" xfId="0" applyFill="1" applyBorder="1" applyAlignment="1">
      <alignment horizontal="left" vertical="top"/>
    </xf>
    <xf numFmtId="0" fontId="8" fillId="8" borderId="1" xfId="0" applyFont="1" applyFill="1" applyBorder="1" applyAlignment="1">
      <alignment horizontal="left" vertical="top"/>
    </xf>
    <xf numFmtId="0" fontId="12" fillId="8" borderId="0" xfId="0" applyFont="1" applyFill="1" applyBorder="1" applyAlignment="1">
      <alignment horizontal="left" vertical="top"/>
    </xf>
    <xf numFmtId="0" fontId="13" fillId="8" borderId="0" xfId="0" applyFont="1" applyFill="1" applyBorder="1" applyAlignment="1">
      <alignment horizontal="left" vertical="top"/>
    </xf>
    <xf numFmtId="0" fontId="33" fillId="0" borderId="0" xfId="0" applyFont="1" applyFill="1" applyBorder="1" applyAlignment="1">
      <alignment vertical="center" wrapText="1"/>
    </xf>
    <xf numFmtId="0" fontId="34" fillId="8" borderId="0" xfId="0" applyFont="1" applyFill="1" applyBorder="1" applyAlignment="1">
      <alignment horizontal="right" vertical="top"/>
    </xf>
    <xf numFmtId="0" fontId="35" fillId="8" borderId="0" xfId="0" applyFont="1" applyFill="1" applyBorder="1" applyAlignment="1">
      <alignment horizontal="left" vertical="top"/>
    </xf>
    <xf numFmtId="164" fontId="35" fillId="8" borderId="0" xfId="0" applyNumberFormat="1" applyFont="1" applyFill="1" applyBorder="1" applyAlignment="1">
      <alignment horizontal="left" vertical="top"/>
    </xf>
    <xf numFmtId="0" fontId="35" fillId="7" borderId="0" xfId="0" applyFont="1" applyFill="1" applyBorder="1" applyAlignment="1">
      <alignment horizontal="right" vertical="top"/>
    </xf>
    <xf numFmtId="0" fontId="15" fillId="8" borderId="0" xfId="0" applyFont="1" applyFill="1" applyBorder="1" applyAlignment="1">
      <alignment horizontal="left" vertical="top"/>
    </xf>
    <xf numFmtId="0" fontId="14" fillId="8" borderId="0" xfId="0" applyFont="1" applyFill="1" applyBorder="1" applyAlignment="1">
      <alignment horizontal="left" vertical="top"/>
    </xf>
    <xf numFmtId="164" fontId="32" fillId="2" borderId="3" xfId="1" applyNumberFormat="1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vertical="center" wrapText="1"/>
    </xf>
    <xf numFmtId="0" fontId="35" fillId="8" borderId="0" xfId="0" applyFont="1" applyFill="1" applyBorder="1" applyAlignment="1">
      <alignment horizontal="right" vertical="top"/>
    </xf>
    <xf numFmtId="0" fontId="35" fillId="0" borderId="0" xfId="0" applyFont="1" applyFill="1" applyBorder="1" applyAlignment="1">
      <alignment horizontal="right" vertical="top"/>
    </xf>
    <xf numFmtId="164" fontId="5" fillId="2" borderId="2" xfId="1" applyNumberFormat="1" applyFont="1" applyFill="1" applyBorder="1" applyAlignment="1">
      <alignment horizontal="left" shrinkToFit="1"/>
    </xf>
    <xf numFmtId="165" fontId="5" fillId="2" borderId="2" xfId="2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top"/>
    </xf>
  </cellXfs>
  <cellStyles count="398">
    <cellStyle name="Comma 2" xfId="56" xr:uid="{00000000-0005-0000-0000-000000000000}"/>
    <cellStyle name="Comma 2 2" xfId="57" xr:uid="{00000000-0005-0000-0000-000001000000}"/>
    <cellStyle name="Comma 2 2 2" xfId="58" xr:uid="{00000000-0005-0000-0000-000002000000}"/>
    <cellStyle name="Comma 2_Planilha Arrendamento 2010 09" xfId="59" xr:uid="{00000000-0005-0000-0000-000003000000}"/>
    <cellStyle name="Comma 3" xfId="60" xr:uid="{00000000-0005-0000-0000-000004000000}"/>
    <cellStyle name="Currency 2" xfId="61" xr:uid="{00000000-0005-0000-0000-000005000000}"/>
    <cellStyle name="Data" xfId="62" xr:uid="{00000000-0005-0000-0000-000006000000}"/>
    <cellStyle name="Domma_Worksheet in   Compulsório de Depósito a Prazo" xfId="63" xr:uid="{00000000-0005-0000-0000-000007000000}"/>
    <cellStyle name="Euro" xfId="64" xr:uid="{00000000-0005-0000-0000-000008000000}"/>
    <cellStyle name="Fixo" xfId="65" xr:uid="{00000000-0005-0000-0000-000009000000}"/>
    <cellStyle name="Grey" xfId="66" xr:uid="{00000000-0005-0000-0000-00000A000000}"/>
    <cellStyle name="Heading" xfId="67" xr:uid="{00000000-0005-0000-0000-00000B000000}"/>
    <cellStyle name="Indefinido" xfId="68" xr:uid="{00000000-0005-0000-0000-00000C000000}"/>
    <cellStyle name="Input [yellow]" xfId="69" xr:uid="{00000000-0005-0000-0000-00000D000000}"/>
    <cellStyle name="Input [yellow] 2" xfId="243" xr:uid="{00000000-0005-0000-0000-00000E000000}"/>
    <cellStyle name="Input_Planilha Arrendamento 2010 09" xfId="70" xr:uid="{00000000-0005-0000-0000-00000F000000}"/>
    <cellStyle name="Millares [0]_5-Mayo " xfId="71" xr:uid="{00000000-0005-0000-0000-000010000000}"/>
    <cellStyle name="Millares_5-Mayo " xfId="72" xr:uid="{00000000-0005-0000-0000-000011000000}"/>
    <cellStyle name="Moeda 2" xfId="145" xr:uid="{00000000-0005-0000-0000-000012000000}"/>
    <cellStyle name="Moeda 3" xfId="109" xr:uid="{00000000-0005-0000-0000-000013000000}"/>
    <cellStyle name="Moneda [0]_5-Mayo " xfId="73" xr:uid="{00000000-0005-0000-0000-000014000000}"/>
    <cellStyle name="Moneda_5-Mayo " xfId="74" xr:uid="{00000000-0005-0000-0000-000015000000}"/>
    <cellStyle name="Normal" xfId="0" builtinId="0"/>
    <cellStyle name="Normal - Style1" xfId="75" xr:uid="{00000000-0005-0000-0000-000017000000}"/>
    <cellStyle name="Normal 10" xfId="93" xr:uid="{00000000-0005-0000-0000-000018000000}"/>
    <cellStyle name="Normal 10 2" xfId="133" xr:uid="{00000000-0005-0000-0000-000019000000}"/>
    <cellStyle name="Normal 10 2 2" xfId="224" xr:uid="{00000000-0005-0000-0000-00001A000000}"/>
    <cellStyle name="Normal 10 2 3" xfId="364" xr:uid="{00000000-0005-0000-0000-00001B000000}"/>
    <cellStyle name="Normal 10 3" xfId="190" xr:uid="{00000000-0005-0000-0000-00001C000000}"/>
    <cellStyle name="Normal 10 4" xfId="331" xr:uid="{00000000-0005-0000-0000-00001D000000}"/>
    <cellStyle name="Normal 11" xfId="3" xr:uid="{00000000-0005-0000-0000-00001E000000}"/>
    <cellStyle name="Normal 11 2" xfId="245" xr:uid="{00000000-0005-0000-0000-00001F000000}"/>
    <cellStyle name="Normal 11 2 2" xfId="384" xr:uid="{00000000-0005-0000-0000-000020000000}"/>
    <cellStyle name="Normal 11 3" xfId="244" xr:uid="{00000000-0005-0000-0000-000021000000}"/>
    <cellStyle name="Normal 11 4" xfId="383" xr:uid="{00000000-0005-0000-0000-000022000000}"/>
    <cellStyle name="Normal 11 5" xfId="4" xr:uid="{00000000-0005-0000-0000-000023000000}"/>
    <cellStyle name="Normal 11 5 2" xfId="117" xr:uid="{00000000-0005-0000-0000-000024000000}"/>
    <cellStyle name="Normal 11 5 2 2" xfId="210" xr:uid="{00000000-0005-0000-0000-000025000000}"/>
    <cellStyle name="Normal 11 5 2 3" xfId="350" xr:uid="{00000000-0005-0000-0000-000026000000}"/>
    <cellStyle name="Normal 11 5 3" xfId="155" xr:uid="{00000000-0005-0000-0000-000027000000}"/>
    <cellStyle name="Normal 11 5 4" xfId="315" xr:uid="{00000000-0005-0000-0000-000028000000}"/>
    <cellStyle name="Normal 12" xfId="153" xr:uid="{00000000-0005-0000-0000-000029000000}"/>
    <cellStyle name="Normal 12 2" xfId="247" xr:uid="{00000000-0005-0000-0000-00002A000000}"/>
    <cellStyle name="Normal 12 2 2" xfId="386" xr:uid="{00000000-0005-0000-0000-00002B000000}"/>
    <cellStyle name="Normal 12 3" xfId="246" xr:uid="{00000000-0005-0000-0000-00002C000000}"/>
    <cellStyle name="Normal 12 4" xfId="385" xr:uid="{00000000-0005-0000-0000-00002D000000}"/>
    <cellStyle name="Normal 13" xfId="248" xr:uid="{00000000-0005-0000-0000-00002E000000}"/>
    <cellStyle name="Normal 14" xfId="249" xr:uid="{00000000-0005-0000-0000-00002F000000}"/>
    <cellStyle name="Normal 15" xfId="250" xr:uid="{00000000-0005-0000-0000-000030000000}"/>
    <cellStyle name="Normal 16" xfId="251" xr:uid="{00000000-0005-0000-0000-000031000000}"/>
    <cellStyle name="Normal 16 2" xfId="387" xr:uid="{00000000-0005-0000-0000-000032000000}"/>
    <cellStyle name="Normal 17" xfId="274" xr:uid="{00000000-0005-0000-0000-000033000000}"/>
    <cellStyle name="Normal 17 2" xfId="396" xr:uid="{00000000-0005-0000-0000-000034000000}"/>
    <cellStyle name="Normal 18" xfId="154" xr:uid="{00000000-0005-0000-0000-000035000000}"/>
    <cellStyle name="Normal 19" xfId="186" xr:uid="{00000000-0005-0000-0000-000036000000}"/>
    <cellStyle name="Normal 2" xfId="5" xr:uid="{00000000-0005-0000-0000-000037000000}"/>
    <cellStyle name="Normal 2 10" xfId="91" xr:uid="{00000000-0005-0000-0000-000038000000}"/>
    <cellStyle name="Normal 2 10 2" xfId="131" xr:uid="{00000000-0005-0000-0000-000039000000}"/>
    <cellStyle name="Normal 2 10 2 2" xfId="222" xr:uid="{00000000-0005-0000-0000-00003A000000}"/>
    <cellStyle name="Normal 2 10 2 3" xfId="362" xr:uid="{00000000-0005-0000-0000-00003B000000}"/>
    <cellStyle name="Normal 2 10 3" xfId="188" xr:uid="{00000000-0005-0000-0000-00003C000000}"/>
    <cellStyle name="Normal 2 10 4" xfId="329" xr:uid="{00000000-0005-0000-0000-00003D000000}"/>
    <cellStyle name="Normal 2 11" xfId="92" xr:uid="{00000000-0005-0000-0000-00003E000000}"/>
    <cellStyle name="Normal 2 11 2" xfId="111" xr:uid="{00000000-0005-0000-0000-00003F000000}"/>
    <cellStyle name="Normal 2 11 2 2" xfId="112" xr:uid="{00000000-0005-0000-0000-000040000000}"/>
    <cellStyle name="Normal 2 11 2 2 2" xfId="114" xr:uid="{00000000-0005-0000-0000-000041000000}"/>
    <cellStyle name="Normal 2 11 2 2 2 2" xfId="150" xr:uid="{00000000-0005-0000-0000-000042000000}"/>
    <cellStyle name="Normal 2 11 2 2 2 2 2" xfId="240" xr:uid="{00000000-0005-0000-0000-000043000000}"/>
    <cellStyle name="Normal 2 11 2 2 2 2 3" xfId="380" xr:uid="{00000000-0005-0000-0000-000044000000}"/>
    <cellStyle name="Normal 2 11 2 2 2 3" xfId="207" xr:uid="{00000000-0005-0000-0000-000045000000}"/>
    <cellStyle name="Normal 2 11 2 2 2 4" xfId="347" xr:uid="{00000000-0005-0000-0000-000046000000}"/>
    <cellStyle name="Normal 2 11 2 2 3" xfId="148" xr:uid="{00000000-0005-0000-0000-000047000000}"/>
    <cellStyle name="Normal 2 11 2 2 3 2" xfId="238" xr:uid="{00000000-0005-0000-0000-000048000000}"/>
    <cellStyle name="Normal 2 11 2 2 3 3" xfId="378" xr:uid="{00000000-0005-0000-0000-000049000000}"/>
    <cellStyle name="Normal 2 11 2 2 4" xfId="205" xr:uid="{00000000-0005-0000-0000-00004A000000}"/>
    <cellStyle name="Normal 2 11 2 2 5" xfId="345" xr:uid="{00000000-0005-0000-0000-00004B000000}"/>
    <cellStyle name="Normal 2 11 2 3" xfId="147" xr:uid="{00000000-0005-0000-0000-00004C000000}"/>
    <cellStyle name="Normal 2 11 2 3 2" xfId="237" xr:uid="{00000000-0005-0000-0000-00004D000000}"/>
    <cellStyle name="Normal 2 11 2 3 3" xfId="377" xr:uid="{00000000-0005-0000-0000-00004E000000}"/>
    <cellStyle name="Normal 2 11 2 4" xfId="204" xr:uid="{00000000-0005-0000-0000-00004F000000}"/>
    <cellStyle name="Normal 2 11 2 5" xfId="344" xr:uid="{00000000-0005-0000-0000-000050000000}"/>
    <cellStyle name="Normal 2 11 3" xfId="132" xr:uid="{00000000-0005-0000-0000-000051000000}"/>
    <cellStyle name="Normal 2 11 3 2" xfId="223" xr:uid="{00000000-0005-0000-0000-000052000000}"/>
    <cellStyle name="Normal 2 11 3 3" xfId="363" xr:uid="{00000000-0005-0000-0000-000053000000}"/>
    <cellStyle name="Normal 2 11 4" xfId="189" xr:uid="{00000000-0005-0000-0000-000054000000}"/>
    <cellStyle name="Normal 2 11 5" xfId="330" xr:uid="{00000000-0005-0000-0000-000055000000}"/>
    <cellStyle name="Normal 2 12" xfId="108" xr:uid="{00000000-0005-0000-0000-000056000000}"/>
    <cellStyle name="Normal 2 12 2" xfId="116" xr:uid="{00000000-0005-0000-0000-000057000000}"/>
    <cellStyle name="Normal 2 12 2 2" xfId="152" xr:uid="{00000000-0005-0000-0000-000058000000}"/>
    <cellStyle name="Normal 2 12 2 2 2" xfId="242" xr:uid="{00000000-0005-0000-0000-000059000000}"/>
    <cellStyle name="Normal 2 12 2 2 3" xfId="382" xr:uid="{00000000-0005-0000-0000-00005A000000}"/>
    <cellStyle name="Normal 2 12 2 3" xfId="209" xr:uid="{00000000-0005-0000-0000-00005B000000}"/>
    <cellStyle name="Normal 2 12 2 4" xfId="349" xr:uid="{00000000-0005-0000-0000-00005C000000}"/>
    <cellStyle name="Normal 2 12 3" xfId="144" xr:uid="{00000000-0005-0000-0000-00005D000000}"/>
    <cellStyle name="Normal 2 12 3 2" xfId="235" xr:uid="{00000000-0005-0000-0000-00005E000000}"/>
    <cellStyle name="Normal 2 12 3 3" xfId="375" xr:uid="{00000000-0005-0000-0000-00005F000000}"/>
    <cellStyle name="Normal 2 12 4" xfId="202" xr:uid="{00000000-0005-0000-0000-000060000000}"/>
    <cellStyle name="Normal 2 12 5" xfId="342" xr:uid="{00000000-0005-0000-0000-000061000000}"/>
    <cellStyle name="Normal 2 13" xfId="118" xr:uid="{00000000-0005-0000-0000-000062000000}"/>
    <cellStyle name="Normal 2 13 2" xfId="211" xr:uid="{00000000-0005-0000-0000-000063000000}"/>
    <cellStyle name="Normal 2 13 3" xfId="351" xr:uid="{00000000-0005-0000-0000-000064000000}"/>
    <cellStyle name="Normal 2 14" xfId="252" xr:uid="{00000000-0005-0000-0000-000065000000}"/>
    <cellStyle name="Normal 2 14 2" xfId="388" xr:uid="{00000000-0005-0000-0000-000066000000}"/>
    <cellStyle name="Normal 2 15" xfId="156" xr:uid="{00000000-0005-0000-0000-000067000000}"/>
    <cellStyle name="Normal 2 16" xfId="316" xr:uid="{00000000-0005-0000-0000-000068000000}"/>
    <cellStyle name="Normal 2 2" xfId="6" xr:uid="{00000000-0005-0000-0000-000069000000}"/>
    <cellStyle name="Normal 2 2 2" xfId="7" xr:uid="{00000000-0005-0000-0000-00006A000000}"/>
    <cellStyle name="Normal 2 2 2 2" xfId="8" xr:uid="{00000000-0005-0000-0000-00006B000000}"/>
    <cellStyle name="Normal 2 3" xfId="9" xr:uid="{00000000-0005-0000-0000-00006C000000}"/>
    <cellStyle name="Normal 2 3 2" xfId="10" xr:uid="{00000000-0005-0000-0000-00006D000000}"/>
    <cellStyle name="Normal 2 3 2 2" xfId="76" xr:uid="{00000000-0005-0000-0000-00006E000000}"/>
    <cellStyle name="Normal 2 4" xfId="11" xr:uid="{00000000-0005-0000-0000-00006F000000}"/>
    <cellStyle name="Normal 2 4 2" xfId="94" xr:uid="{00000000-0005-0000-0000-000070000000}"/>
    <cellStyle name="Normal 2 4 2 2" xfId="134" xr:uid="{00000000-0005-0000-0000-000071000000}"/>
    <cellStyle name="Normal 2 4 2 2 2" xfId="225" xr:uid="{00000000-0005-0000-0000-000072000000}"/>
    <cellStyle name="Normal 2 4 2 2 3" xfId="365" xr:uid="{00000000-0005-0000-0000-000073000000}"/>
    <cellStyle name="Normal 2 4 2 3" xfId="191" xr:uid="{00000000-0005-0000-0000-000074000000}"/>
    <cellStyle name="Normal 2 4 2 4" xfId="332" xr:uid="{00000000-0005-0000-0000-000075000000}"/>
    <cellStyle name="Normal 2 4 3" xfId="119" xr:uid="{00000000-0005-0000-0000-000076000000}"/>
    <cellStyle name="Normal 2 4 3 2" xfId="212" xr:uid="{00000000-0005-0000-0000-000077000000}"/>
    <cellStyle name="Normal 2 4 3 3" xfId="352" xr:uid="{00000000-0005-0000-0000-000078000000}"/>
    <cellStyle name="Normal 2 4 4" xfId="158" xr:uid="{00000000-0005-0000-0000-000079000000}"/>
    <cellStyle name="Normal 2 4 5" xfId="317" xr:uid="{00000000-0005-0000-0000-00007A000000}"/>
    <cellStyle name="Normal 2 5" xfId="12" xr:uid="{00000000-0005-0000-0000-00007B000000}"/>
    <cellStyle name="Normal 2 5 2" xfId="95" xr:uid="{00000000-0005-0000-0000-00007C000000}"/>
    <cellStyle name="Normal 2 5 2 2" xfId="135" xr:uid="{00000000-0005-0000-0000-00007D000000}"/>
    <cellStyle name="Normal 2 5 2 2 2" xfId="226" xr:uid="{00000000-0005-0000-0000-00007E000000}"/>
    <cellStyle name="Normal 2 5 2 2 3" xfId="366" xr:uid="{00000000-0005-0000-0000-00007F000000}"/>
    <cellStyle name="Normal 2 5 2 3" xfId="192" xr:uid="{00000000-0005-0000-0000-000080000000}"/>
    <cellStyle name="Normal 2 5 2 4" xfId="333" xr:uid="{00000000-0005-0000-0000-000081000000}"/>
    <cellStyle name="Normal 2 5 3" xfId="120" xr:uid="{00000000-0005-0000-0000-000082000000}"/>
    <cellStyle name="Normal 2 5 3 2" xfId="213" xr:uid="{00000000-0005-0000-0000-000083000000}"/>
    <cellStyle name="Normal 2 5 3 3" xfId="353" xr:uid="{00000000-0005-0000-0000-000084000000}"/>
    <cellStyle name="Normal 2 5 4" xfId="159" xr:uid="{00000000-0005-0000-0000-000085000000}"/>
    <cellStyle name="Normal 2 5 5" xfId="318" xr:uid="{00000000-0005-0000-0000-000086000000}"/>
    <cellStyle name="Normal 2 6" xfId="13" xr:uid="{00000000-0005-0000-0000-000087000000}"/>
    <cellStyle name="Normal 2 6 2" xfId="121" xr:uid="{00000000-0005-0000-0000-000088000000}"/>
    <cellStyle name="Normal 2 6 2 2" xfId="214" xr:uid="{00000000-0005-0000-0000-000089000000}"/>
    <cellStyle name="Normal 2 6 2 3" xfId="354" xr:uid="{00000000-0005-0000-0000-00008A000000}"/>
    <cellStyle name="Normal 2 6 3" xfId="160" xr:uid="{00000000-0005-0000-0000-00008B000000}"/>
    <cellStyle name="Normal 2 6 4" xfId="319" xr:uid="{00000000-0005-0000-0000-00008C000000}"/>
    <cellStyle name="Normal 2 7" xfId="14" xr:uid="{00000000-0005-0000-0000-00008D000000}"/>
    <cellStyle name="Normal 2 7 2" xfId="122" xr:uid="{00000000-0005-0000-0000-00008E000000}"/>
    <cellStyle name="Normal 2 7 2 2" xfId="215" xr:uid="{00000000-0005-0000-0000-00008F000000}"/>
    <cellStyle name="Normal 2 7 2 3" xfId="355" xr:uid="{00000000-0005-0000-0000-000090000000}"/>
    <cellStyle name="Normal 2 7 3" xfId="161" xr:uid="{00000000-0005-0000-0000-000091000000}"/>
    <cellStyle name="Normal 2 7 4" xfId="320" xr:uid="{00000000-0005-0000-0000-000092000000}"/>
    <cellStyle name="Normal 2 8" xfId="54" xr:uid="{00000000-0005-0000-0000-000093000000}"/>
    <cellStyle name="Normal 2 8 2" xfId="128" xr:uid="{00000000-0005-0000-0000-000094000000}"/>
    <cellStyle name="Normal 2 8 2 2" xfId="219" xr:uid="{00000000-0005-0000-0000-000095000000}"/>
    <cellStyle name="Normal 2 8 2 3" xfId="359" xr:uid="{00000000-0005-0000-0000-000096000000}"/>
    <cellStyle name="Normal 2 8 3" xfId="175" xr:uid="{00000000-0005-0000-0000-000097000000}"/>
    <cellStyle name="Normal 2 8 4" xfId="324" xr:uid="{00000000-0005-0000-0000-000098000000}"/>
    <cellStyle name="Normal 2 9" xfId="90" xr:uid="{00000000-0005-0000-0000-000099000000}"/>
    <cellStyle name="Normal 2 9 2" xfId="110" xr:uid="{00000000-0005-0000-0000-00009A000000}"/>
    <cellStyle name="Normal 2 9 2 2" xfId="115" xr:uid="{00000000-0005-0000-0000-00009B000000}"/>
    <cellStyle name="Normal 2 9 2 2 2" xfId="151" xr:uid="{00000000-0005-0000-0000-00009C000000}"/>
    <cellStyle name="Normal 2 9 2 2 2 2" xfId="241" xr:uid="{00000000-0005-0000-0000-00009D000000}"/>
    <cellStyle name="Normal 2 9 2 2 2 3" xfId="381" xr:uid="{00000000-0005-0000-0000-00009E000000}"/>
    <cellStyle name="Normal 2 9 2 2 3" xfId="208" xr:uid="{00000000-0005-0000-0000-00009F000000}"/>
    <cellStyle name="Normal 2 9 2 2 4" xfId="348" xr:uid="{00000000-0005-0000-0000-0000A0000000}"/>
    <cellStyle name="Normal 2 9 2 3" xfId="146" xr:uid="{00000000-0005-0000-0000-0000A1000000}"/>
    <cellStyle name="Normal 2 9 2 3 2" xfId="236" xr:uid="{00000000-0005-0000-0000-0000A2000000}"/>
    <cellStyle name="Normal 2 9 2 3 3" xfId="376" xr:uid="{00000000-0005-0000-0000-0000A3000000}"/>
    <cellStyle name="Normal 2 9 2 4" xfId="203" xr:uid="{00000000-0005-0000-0000-0000A4000000}"/>
    <cellStyle name="Normal 2 9 2 5" xfId="343" xr:uid="{00000000-0005-0000-0000-0000A5000000}"/>
    <cellStyle name="Normal 2 9 3" xfId="113" xr:uid="{00000000-0005-0000-0000-0000A6000000}"/>
    <cellStyle name="Normal 2 9 3 2" xfId="149" xr:uid="{00000000-0005-0000-0000-0000A7000000}"/>
    <cellStyle name="Normal 2 9 3 2 2" xfId="239" xr:uid="{00000000-0005-0000-0000-0000A8000000}"/>
    <cellStyle name="Normal 2 9 3 2 3" xfId="379" xr:uid="{00000000-0005-0000-0000-0000A9000000}"/>
    <cellStyle name="Normal 2 9 3 3" xfId="206" xr:uid="{00000000-0005-0000-0000-0000AA000000}"/>
    <cellStyle name="Normal 2 9 3 4" xfId="346" xr:uid="{00000000-0005-0000-0000-0000AB000000}"/>
    <cellStyle name="Normal 2 9 4" xfId="130" xr:uid="{00000000-0005-0000-0000-0000AC000000}"/>
    <cellStyle name="Normal 2 9 4 2" xfId="221" xr:uid="{00000000-0005-0000-0000-0000AD000000}"/>
    <cellStyle name="Normal 2 9 4 3" xfId="361" xr:uid="{00000000-0005-0000-0000-0000AE000000}"/>
    <cellStyle name="Normal 2 9 5" xfId="187" xr:uid="{00000000-0005-0000-0000-0000AF000000}"/>
    <cellStyle name="Normal 2 9 6" xfId="328" xr:uid="{00000000-0005-0000-0000-0000B0000000}"/>
    <cellStyle name="Normal 2_Nota Reconciliação Balanço" xfId="15" xr:uid="{00000000-0005-0000-0000-0000B1000000}"/>
    <cellStyle name="Normal 20" xfId="278" xr:uid="{00000000-0005-0000-0000-0000B2000000}"/>
    <cellStyle name="Normal 21" xfId="281" xr:uid="{00000000-0005-0000-0000-0000B3000000}"/>
    <cellStyle name="Normal 22" xfId="167" xr:uid="{00000000-0005-0000-0000-0000B4000000}"/>
    <cellStyle name="Normal 23" xfId="184" xr:uid="{00000000-0005-0000-0000-0000B5000000}"/>
    <cellStyle name="Normal 24" xfId="275" xr:uid="{00000000-0005-0000-0000-0000B6000000}"/>
    <cellStyle name="Normal 25" xfId="180" xr:uid="{00000000-0005-0000-0000-0000B7000000}"/>
    <cellStyle name="Normal 26" xfId="295" xr:uid="{00000000-0005-0000-0000-0000B8000000}"/>
    <cellStyle name="Normal 27" xfId="292" xr:uid="{00000000-0005-0000-0000-0000B9000000}"/>
    <cellStyle name="Normal 28" xfId="280" xr:uid="{00000000-0005-0000-0000-0000BA000000}"/>
    <cellStyle name="Normal 29" xfId="185" xr:uid="{00000000-0005-0000-0000-0000BB000000}"/>
    <cellStyle name="Normal 3" xfId="16" xr:uid="{00000000-0005-0000-0000-0000BC000000}"/>
    <cellStyle name="Normal 3 2" xfId="17" xr:uid="{00000000-0005-0000-0000-0000BD000000}"/>
    <cellStyle name="Normal 3 3" xfId="253" xr:uid="{00000000-0005-0000-0000-0000BE000000}"/>
    <cellStyle name="Normal 30" xfId="289" xr:uid="{00000000-0005-0000-0000-0000BF000000}"/>
    <cellStyle name="Normal 31" xfId="172" xr:uid="{00000000-0005-0000-0000-0000C0000000}"/>
    <cellStyle name="Normal 32" xfId="304" xr:uid="{00000000-0005-0000-0000-0000C1000000}"/>
    <cellStyle name="Normal 33" xfId="157" xr:uid="{00000000-0005-0000-0000-0000C2000000}"/>
    <cellStyle name="Normal 34" xfId="165" xr:uid="{00000000-0005-0000-0000-0000C3000000}"/>
    <cellStyle name="Normal 35" xfId="299" xr:uid="{00000000-0005-0000-0000-0000C4000000}"/>
    <cellStyle name="Normal 36" xfId="182" xr:uid="{00000000-0005-0000-0000-0000C5000000}"/>
    <cellStyle name="Normal 37" xfId="166" xr:uid="{00000000-0005-0000-0000-0000C6000000}"/>
    <cellStyle name="Normal 38" xfId="300" xr:uid="{00000000-0005-0000-0000-0000C7000000}"/>
    <cellStyle name="Normal 39" xfId="183" xr:uid="{00000000-0005-0000-0000-0000C8000000}"/>
    <cellStyle name="Normal 4" xfId="18" xr:uid="{00000000-0005-0000-0000-0000C9000000}"/>
    <cellStyle name="Normal 4 2" xfId="19" xr:uid="{00000000-0005-0000-0000-0000CA000000}"/>
    <cellStyle name="Normal 4 2 2" xfId="96" xr:uid="{00000000-0005-0000-0000-0000CB000000}"/>
    <cellStyle name="Normal 4 3" xfId="254" xr:uid="{00000000-0005-0000-0000-0000CC000000}"/>
    <cellStyle name="Normal 4 3 2" xfId="389" xr:uid="{00000000-0005-0000-0000-0000CD000000}"/>
    <cellStyle name="Normal 40" xfId="282" xr:uid="{00000000-0005-0000-0000-0000CE000000}"/>
    <cellStyle name="Normal 41" xfId="296" xr:uid="{00000000-0005-0000-0000-0000CF000000}"/>
    <cellStyle name="Normal 42" xfId="291" xr:uid="{00000000-0005-0000-0000-0000D0000000}"/>
    <cellStyle name="Normal 43" xfId="294" xr:uid="{00000000-0005-0000-0000-0000D1000000}"/>
    <cellStyle name="Normal 44" xfId="298" xr:uid="{00000000-0005-0000-0000-0000D2000000}"/>
    <cellStyle name="Normal 45" xfId="288" xr:uid="{00000000-0005-0000-0000-0000D3000000}"/>
    <cellStyle name="Normal 46" xfId="287" xr:uid="{00000000-0005-0000-0000-0000D4000000}"/>
    <cellStyle name="Normal 47" xfId="293" xr:uid="{00000000-0005-0000-0000-0000D5000000}"/>
    <cellStyle name="Normal 48" xfId="307" xr:uid="{00000000-0005-0000-0000-0000D6000000}"/>
    <cellStyle name="Normal 49" xfId="277" xr:uid="{00000000-0005-0000-0000-0000D7000000}"/>
    <cellStyle name="Normal 5" xfId="55" xr:uid="{00000000-0005-0000-0000-0000D8000000}"/>
    <cellStyle name="Normal 5 2" xfId="129" xr:uid="{00000000-0005-0000-0000-0000D9000000}"/>
    <cellStyle name="Normal 5 2 2" xfId="220" xr:uid="{00000000-0005-0000-0000-0000DA000000}"/>
    <cellStyle name="Normal 5 2 3" xfId="360" xr:uid="{00000000-0005-0000-0000-0000DB000000}"/>
    <cellStyle name="Normal 5 3" xfId="176" xr:uid="{00000000-0005-0000-0000-0000DC000000}"/>
    <cellStyle name="Normal 5 4" xfId="325" xr:uid="{00000000-0005-0000-0000-0000DD000000}"/>
    <cellStyle name="Normal 50" xfId="181" xr:uid="{00000000-0005-0000-0000-0000DE000000}"/>
    <cellStyle name="Normal 51" xfId="305" xr:uid="{00000000-0005-0000-0000-0000DF000000}"/>
    <cellStyle name="Normal 52" xfId="193" xr:uid="{00000000-0005-0000-0000-0000E0000000}"/>
    <cellStyle name="Normal 53" xfId="285" xr:uid="{00000000-0005-0000-0000-0000E1000000}"/>
    <cellStyle name="Normal 54" xfId="178" xr:uid="{00000000-0005-0000-0000-0000E2000000}"/>
    <cellStyle name="Normal 55" xfId="163" xr:uid="{00000000-0005-0000-0000-0000E3000000}"/>
    <cellStyle name="Normal 56" xfId="173" xr:uid="{00000000-0005-0000-0000-0000E4000000}"/>
    <cellStyle name="Normal 57" xfId="290" xr:uid="{00000000-0005-0000-0000-0000E5000000}"/>
    <cellStyle name="Normal 58" xfId="283" xr:uid="{00000000-0005-0000-0000-0000E6000000}"/>
    <cellStyle name="Normal 59" xfId="313" xr:uid="{00000000-0005-0000-0000-0000E7000000}"/>
    <cellStyle name="Normal 6" xfId="20" xr:uid="{00000000-0005-0000-0000-0000E8000000}"/>
    <cellStyle name="Normal 60" xfId="276" xr:uid="{00000000-0005-0000-0000-0000E9000000}"/>
    <cellStyle name="Normal 61" xfId="311" xr:uid="{00000000-0005-0000-0000-0000EA000000}"/>
    <cellStyle name="Normal 62" xfId="297" xr:uid="{00000000-0005-0000-0000-0000EB000000}"/>
    <cellStyle name="Normal 63" xfId="310" xr:uid="{00000000-0005-0000-0000-0000EC000000}"/>
    <cellStyle name="Normal 64" xfId="303" xr:uid="{00000000-0005-0000-0000-0000ED000000}"/>
    <cellStyle name="Normal 65" xfId="286" xr:uid="{00000000-0005-0000-0000-0000EE000000}"/>
    <cellStyle name="Normal 66" xfId="301" xr:uid="{00000000-0005-0000-0000-0000EF000000}"/>
    <cellStyle name="Normal 67" xfId="308" xr:uid="{00000000-0005-0000-0000-0000F0000000}"/>
    <cellStyle name="Normal 68" xfId="174" xr:uid="{00000000-0005-0000-0000-0000F1000000}"/>
    <cellStyle name="Normal 69" xfId="279" xr:uid="{00000000-0005-0000-0000-0000F2000000}"/>
    <cellStyle name="Normal 7" xfId="97" xr:uid="{00000000-0005-0000-0000-0000F3000000}"/>
    <cellStyle name="Normal 7 2" xfId="136" xr:uid="{00000000-0005-0000-0000-0000F4000000}"/>
    <cellStyle name="Normal 7 2 2" xfId="227" xr:uid="{00000000-0005-0000-0000-0000F5000000}"/>
    <cellStyle name="Normal 7 2 3" xfId="367" xr:uid="{00000000-0005-0000-0000-0000F6000000}"/>
    <cellStyle name="Normal 7 3" xfId="194" xr:uid="{00000000-0005-0000-0000-0000F7000000}"/>
    <cellStyle name="Normal 7 4" xfId="334" xr:uid="{00000000-0005-0000-0000-0000F8000000}"/>
    <cellStyle name="Normal 70" xfId="179" xr:uid="{00000000-0005-0000-0000-0000F9000000}"/>
    <cellStyle name="Normal 71" xfId="284" xr:uid="{00000000-0005-0000-0000-0000FA000000}"/>
    <cellStyle name="Normal 72" xfId="312" xr:uid="{00000000-0005-0000-0000-0000FB000000}"/>
    <cellStyle name="Normal 73" xfId="168" xr:uid="{00000000-0005-0000-0000-0000FC000000}"/>
    <cellStyle name="Normal 74" xfId="177" xr:uid="{00000000-0005-0000-0000-0000FD000000}"/>
    <cellStyle name="Normal 75" xfId="164" xr:uid="{00000000-0005-0000-0000-0000FE000000}"/>
    <cellStyle name="Normal 76" xfId="306" xr:uid="{00000000-0005-0000-0000-0000FF000000}"/>
    <cellStyle name="Normal 77" xfId="162" xr:uid="{00000000-0005-0000-0000-000000010000}"/>
    <cellStyle name="Normal 78" xfId="302" xr:uid="{00000000-0005-0000-0000-000001010000}"/>
    <cellStyle name="Normal 79" xfId="309" xr:uid="{00000000-0005-0000-0000-000002010000}"/>
    <cellStyle name="Normal 8" xfId="98" xr:uid="{00000000-0005-0000-0000-000003010000}"/>
    <cellStyle name="Normal 8 2" xfId="137" xr:uid="{00000000-0005-0000-0000-000004010000}"/>
    <cellStyle name="Normal 8 2 2" xfId="228" xr:uid="{00000000-0005-0000-0000-000005010000}"/>
    <cellStyle name="Normal 8 2 3" xfId="368" xr:uid="{00000000-0005-0000-0000-000006010000}"/>
    <cellStyle name="Normal 8 3" xfId="195" xr:uid="{00000000-0005-0000-0000-000007010000}"/>
    <cellStyle name="Normal 8 4" xfId="335" xr:uid="{00000000-0005-0000-0000-000008010000}"/>
    <cellStyle name="Normal 80" xfId="314" xr:uid="{00000000-0005-0000-0000-000009010000}"/>
    <cellStyle name="Normal 81" xfId="327" xr:uid="{00000000-0005-0000-0000-00000A010000}"/>
    <cellStyle name="Normal 82" xfId="397" xr:uid="{00000000-0005-0000-0000-00000B010000}"/>
    <cellStyle name="Normal 83" xfId="326" xr:uid="{00000000-0005-0000-0000-00000C010000}"/>
    <cellStyle name="Normal 9" xfId="99" xr:uid="{00000000-0005-0000-0000-00000D010000}"/>
    <cellStyle name="Normal 9 2" xfId="138" xr:uid="{00000000-0005-0000-0000-00000E010000}"/>
    <cellStyle name="Normal 9 2 2" xfId="229" xr:uid="{00000000-0005-0000-0000-00000F010000}"/>
    <cellStyle name="Normal 9 2 3" xfId="369" xr:uid="{00000000-0005-0000-0000-000010010000}"/>
    <cellStyle name="Normal 9 3" xfId="196" xr:uid="{00000000-0005-0000-0000-000011010000}"/>
    <cellStyle name="Normal 9 4" xfId="336" xr:uid="{00000000-0005-0000-0000-000012010000}"/>
    <cellStyle name="Normal_RESERVA MATEMATICA - CONTABILIZAÇÃO-9" xfId="2" xr:uid="{00000000-0005-0000-0000-000013010000}"/>
    <cellStyle name="Percent (0)" xfId="77" xr:uid="{00000000-0005-0000-0000-000014010000}"/>
    <cellStyle name="Percent [2]" xfId="78" xr:uid="{00000000-0005-0000-0000-000015010000}"/>
    <cellStyle name="Percent 2" xfId="79" xr:uid="{00000000-0005-0000-0000-000016010000}"/>
    <cellStyle name="Percent 2 2" xfId="80" xr:uid="{00000000-0005-0000-0000-000017010000}"/>
    <cellStyle name="Percent 3" xfId="81" xr:uid="{00000000-0005-0000-0000-000018010000}"/>
    <cellStyle name="Percentual" xfId="82" xr:uid="{00000000-0005-0000-0000-000019010000}"/>
    <cellStyle name="Ponto" xfId="83" xr:uid="{00000000-0005-0000-0000-00001A010000}"/>
    <cellStyle name="Porcentagem 10" xfId="255" xr:uid="{00000000-0005-0000-0000-00001C010000}"/>
    <cellStyle name="Porcentagem 10 2" xfId="256" xr:uid="{00000000-0005-0000-0000-00001D010000}"/>
    <cellStyle name="Porcentagem 10 2 2" xfId="391" xr:uid="{00000000-0005-0000-0000-00001E010000}"/>
    <cellStyle name="Porcentagem 10 3" xfId="390" xr:uid="{00000000-0005-0000-0000-00001F010000}"/>
    <cellStyle name="Porcentagem 2" xfId="21" xr:uid="{00000000-0005-0000-0000-000020010000}"/>
    <cellStyle name="Porcentagem 2 2" xfId="22" xr:uid="{00000000-0005-0000-0000-000021010000}"/>
    <cellStyle name="Porcentagem 2 2 2" xfId="23" xr:uid="{00000000-0005-0000-0000-000022010000}"/>
    <cellStyle name="Porcentagem 3" xfId="24" xr:uid="{00000000-0005-0000-0000-000023010000}"/>
    <cellStyle name="Porcentagem 3 2" xfId="123" xr:uid="{00000000-0005-0000-0000-000024010000}"/>
    <cellStyle name="Porcentagem 4" xfId="25" xr:uid="{00000000-0005-0000-0000-000025010000}"/>
    <cellStyle name="Porcentagem 4 2" xfId="124" xr:uid="{00000000-0005-0000-0000-000026010000}"/>
    <cellStyle name="Porcentagem 5" xfId="26" xr:uid="{00000000-0005-0000-0000-000027010000}"/>
    <cellStyle name="Porcentagem 5 2" xfId="257" xr:uid="{00000000-0005-0000-0000-000028010000}"/>
    <cellStyle name="Porcentagem 6" xfId="27" xr:uid="{00000000-0005-0000-0000-000029010000}"/>
    <cellStyle name="Porcentagem 6 2" xfId="258" xr:uid="{00000000-0005-0000-0000-00002A010000}"/>
    <cellStyle name="Porcentagem 7" xfId="28" xr:uid="{00000000-0005-0000-0000-00002B010000}"/>
    <cellStyle name="Porcentagem 8" xfId="100" xr:uid="{00000000-0005-0000-0000-00002C010000}"/>
    <cellStyle name="Porcentagem 8 2" xfId="139" xr:uid="{00000000-0005-0000-0000-00002D010000}"/>
    <cellStyle name="Porcentagem 8 2 2" xfId="230" xr:uid="{00000000-0005-0000-0000-00002E010000}"/>
    <cellStyle name="Porcentagem 8 2 3" xfId="370" xr:uid="{00000000-0005-0000-0000-00002F010000}"/>
    <cellStyle name="Porcentagem 8 3" xfId="197" xr:uid="{00000000-0005-0000-0000-000030010000}"/>
    <cellStyle name="Porcentagem 8 4" xfId="337" xr:uid="{00000000-0005-0000-0000-000031010000}"/>
    <cellStyle name="Porcentagem 9" xfId="101" xr:uid="{00000000-0005-0000-0000-000032010000}"/>
    <cellStyle name="Porcentagem 9 2" xfId="140" xr:uid="{00000000-0005-0000-0000-000033010000}"/>
    <cellStyle name="Porcentagem 9 2 2" xfId="231" xr:uid="{00000000-0005-0000-0000-000034010000}"/>
    <cellStyle name="Porcentagem 9 2 3" xfId="371" xr:uid="{00000000-0005-0000-0000-000035010000}"/>
    <cellStyle name="Porcentagem 9 3" xfId="198" xr:uid="{00000000-0005-0000-0000-000036010000}"/>
    <cellStyle name="Porcentagem 9 4" xfId="338" xr:uid="{00000000-0005-0000-0000-000037010000}"/>
    <cellStyle name="Separador de milhares 2" xfId="29" xr:uid="{00000000-0005-0000-0000-000038010000}"/>
    <cellStyle name="Separador de milhares 2 2" xfId="30" xr:uid="{00000000-0005-0000-0000-000039010000}"/>
    <cellStyle name="Separador de milhares 2 2 2" xfId="31" xr:uid="{00000000-0005-0000-0000-00003A010000}"/>
    <cellStyle name="Separador de milhares 2 3" xfId="32" xr:uid="{00000000-0005-0000-0000-00003B010000}"/>
    <cellStyle name="Separador de milhares 2 3 2" xfId="259" xr:uid="{00000000-0005-0000-0000-00003C010000}"/>
    <cellStyle name="Separador de milhares 2 3 4" xfId="33" xr:uid="{00000000-0005-0000-0000-00003D010000}"/>
    <cellStyle name="Separador de milhares 2 3 4 2" xfId="260" xr:uid="{00000000-0005-0000-0000-00003E010000}"/>
    <cellStyle name="Separador de milhares 2 4" xfId="34" xr:uid="{00000000-0005-0000-0000-00003F010000}"/>
    <cellStyle name="Separador de milhares 3" xfId="35" xr:uid="{00000000-0005-0000-0000-000040010000}"/>
    <cellStyle name="Separador de milhares 4" xfId="36" xr:uid="{00000000-0005-0000-0000-000041010000}"/>
    <cellStyle name="Separador de milhares 4 2" xfId="261" xr:uid="{00000000-0005-0000-0000-000042010000}"/>
    <cellStyle name="Separador de milhares 5" xfId="37" xr:uid="{00000000-0005-0000-0000-000043010000}"/>
    <cellStyle name="Separador de milhares 5 2" xfId="262" xr:uid="{00000000-0005-0000-0000-000044010000}"/>
    <cellStyle name="Style 1" xfId="84" xr:uid="{00000000-0005-0000-0000-000045010000}"/>
    <cellStyle name="Tickmark" xfId="85" xr:uid="{00000000-0005-0000-0000-000046010000}"/>
    <cellStyle name="Times New Roman" xfId="86" xr:uid="{00000000-0005-0000-0000-000047010000}"/>
    <cellStyle name="Titulo1" xfId="87" xr:uid="{00000000-0005-0000-0000-000048010000}"/>
    <cellStyle name="Titulo2" xfId="88" xr:uid="{00000000-0005-0000-0000-000049010000}"/>
    <cellStyle name="Vírgula" xfId="1" builtinId="3"/>
    <cellStyle name="Vírgula 10" xfId="39" xr:uid="{00000000-0005-0000-0000-00004B010000}"/>
    <cellStyle name="Vírgula 10 2" xfId="102" xr:uid="{00000000-0005-0000-0000-00004C010000}"/>
    <cellStyle name="Vírgula 11" xfId="103" xr:uid="{00000000-0005-0000-0000-00004D010000}"/>
    <cellStyle name="Vírgula 11 2" xfId="263" xr:uid="{00000000-0005-0000-0000-00004E010000}"/>
    <cellStyle name="Vírgula 11 2 2" xfId="392" xr:uid="{00000000-0005-0000-0000-00004F010000}"/>
    <cellStyle name="Vírgula 12" xfId="104" xr:uid="{00000000-0005-0000-0000-000050010000}"/>
    <cellStyle name="Vírgula 12 2" xfId="141" xr:uid="{00000000-0005-0000-0000-000051010000}"/>
    <cellStyle name="Vírgula 12 2 2" xfId="232" xr:uid="{00000000-0005-0000-0000-000052010000}"/>
    <cellStyle name="Vírgula 12 2 3" xfId="372" xr:uid="{00000000-0005-0000-0000-000053010000}"/>
    <cellStyle name="Vírgula 12 3" xfId="199" xr:uid="{00000000-0005-0000-0000-000054010000}"/>
    <cellStyle name="Vírgula 12 4" xfId="339" xr:uid="{00000000-0005-0000-0000-000055010000}"/>
    <cellStyle name="Vírgula 13" xfId="105" xr:uid="{00000000-0005-0000-0000-000056010000}"/>
    <cellStyle name="Vírgula 13 2" xfId="142" xr:uid="{00000000-0005-0000-0000-000057010000}"/>
    <cellStyle name="Vírgula 13 2 2" xfId="233" xr:uid="{00000000-0005-0000-0000-000058010000}"/>
    <cellStyle name="Vírgula 13 2 3" xfId="373" xr:uid="{00000000-0005-0000-0000-000059010000}"/>
    <cellStyle name="Vírgula 13 3" xfId="200" xr:uid="{00000000-0005-0000-0000-00005A010000}"/>
    <cellStyle name="Vírgula 13 4" xfId="340" xr:uid="{00000000-0005-0000-0000-00005B010000}"/>
    <cellStyle name="Vírgula 14" xfId="106" xr:uid="{00000000-0005-0000-0000-00005C010000}"/>
    <cellStyle name="Vírgula 14 2" xfId="143" xr:uid="{00000000-0005-0000-0000-00005D010000}"/>
    <cellStyle name="Vírgula 14 2 2" xfId="234" xr:uid="{00000000-0005-0000-0000-00005E010000}"/>
    <cellStyle name="Vírgula 14 2 3" xfId="374" xr:uid="{00000000-0005-0000-0000-00005F010000}"/>
    <cellStyle name="Vírgula 14 3" xfId="201" xr:uid="{00000000-0005-0000-0000-000060010000}"/>
    <cellStyle name="Vírgula 14 4" xfId="341" xr:uid="{00000000-0005-0000-0000-000061010000}"/>
    <cellStyle name="Vírgula 15" xfId="38" xr:uid="{00000000-0005-0000-0000-000062010000}"/>
    <cellStyle name="Vírgula 15 2" xfId="265" xr:uid="{00000000-0005-0000-0000-000063010000}"/>
    <cellStyle name="Vírgula 15 2 2" xfId="394" xr:uid="{00000000-0005-0000-0000-000064010000}"/>
    <cellStyle name="Vírgula 15 3" xfId="264" xr:uid="{00000000-0005-0000-0000-000065010000}"/>
    <cellStyle name="Vírgula 15 4" xfId="393" xr:uid="{00000000-0005-0000-0000-000066010000}"/>
    <cellStyle name="Vírgula 16" xfId="266" xr:uid="{00000000-0005-0000-0000-000067010000}"/>
    <cellStyle name="Vírgula 16 2" xfId="395" xr:uid="{00000000-0005-0000-0000-000068010000}"/>
    <cellStyle name="Vírgula 2" xfId="40" xr:uid="{00000000-0005-0000-0000-000069010000}"/>
    <cellStyle name="Vírgula 2 2" xfId="41" xr:uid="{00000000-0005-0000-0000-00006A010000}"/>
    <cellStyle name="Vírgula 2 2 2" xfId="107" xr:uid="{00000000-0005-0000-0000-00006B010000}"/>
    <cellStyle name="Vírgula 2 3" xfId="42" xr:uid="{00000000-0005-0000-0000-00006C010000}"/>
    <cellStyle name="Vírgula 2 3 2" xfId="43" xr:uid="{00000000-0005-0000-0000-00006D010000}"/>
    <cellStyle name="Vírgula 2 3 2 2" xfId="126" xr:uid="{00000000-0005-0000-0000-00006E010000}"/>
    <cellStyle name="Vírgula 2 3 2 2 2" xfId="217" xr:uid="{00000000-0005-0000-0000-00006F010000}"/>
    <cellStyle name="Vírgula 2 3 2 2 3" xfId="357" xr:uid="{00000000-0005-0000-0000-000070010000}"/>
    <cellStyle name="Vírgula 2 3 2 3" xfId="170" xr:uid="{00000000-0005-0000-0000-000071010000}"/>
    <cellStyle name="Vírgula 2 3 2 4" xfId="322" xr:uid="{00000000-0005-0000-0000-000072010000}"/>
    <cellStyle name="Vírgula 2 3 3" xfId="44" xr:uid="{00000000-0005-0000-0000-000073010000}"/>
    <cellStyle name="Vírgula 2 3 3 2" xfId="127" xr:uid="{00000000-0005-0000-0000-000074010000}"/>
    <cellStyle name="Vírgula 2 3 3 2 2" xfId="218" xr:uid="{00000000-0005-0000-0000-000075010000}"/>
    <cellStyle name="Vírgula 2 3 3 2 3" xfId="358" xr:uid="{00000000-0005-0000-0000-000076010000}"/>
    <cellStyle name="Vírgula 2 3 3 3" xfId="171" xr:uid="{00000000-0005-0000-0000-000077010000}"/>
    <cellStyle name="Vírgula 2 3 3 4" xfId="323" xr:uid="{00000000-0005-0000-0000-000078010000}"/>
    <cellStyle name="Vírgula 2 3 4" xfId="125" xr:uid="{00000000-0005-0000-0000-000079010000}"/>
    <cellStyle name="Vírgula 2 3 4 2" xfId="216" xr:uid="{00000000-0005-0000-0000-00007A010000}"/>
    <cellStyle name="Vírgula 2 3 4 3" xfId="356" xr:uid="{00000000-0005-0000-0000-00007B010000}"/>
    <cellStyle name="Vírgula 2 3 5" xfId="169" xr:uid="{00000000-0005-0000-0000-00007C010000}"/>
    <cellStyle name="Vírgula 2 3 6" xfId="321" xr:uid="{00000000-0005-0000-0000-00007D010000}"/>
    <cellStyle name="Vírgula 2 4" xfId="45" xr:uid="{00000000-0005-0000-0000-00007E010000}"/>
    <cellStyle name="Vírgula 3" xfId="46" xr:uid="{00000000-0005-0000-0000-00007F010000}"/>
    <cellStyle name="Vírgula 3 2" xfId="267" xr:uid="{00000000-0005-0000-0000-000080010000}"/>
    <cellStyle name="Vírgula 4" xfId="47" xr:uid="{00000000-0005-0000-0000-000081010000}"/>
    <cellStyle name="Vírgula 4 2" xfId="268" xr:uid="{00000000-0005-0000-0000-000082010000}"/>
    <cellStyle name="Vírgula 5" xfId="48" xr:uid="{00000000-0005-0000-0000-000083010000}"/>
    <cellStyle name="Vírgula 5 2" xfId="269" xr:uid="{00000000-0005-0000-0000-000084010000}"/>
    <cellStyle name="Vírgula 6" xfId="49" xr:uid="{00000000-0005-0000-0000-000085010000}"/>
    <cellStyle name="Vírgula 6 2" xfId="270" xr:uid="{00000000-0005-0000-0000-000086010000}"/>
    <cellStyle name="Vírgula 7" xfId="50" xr:uid="{00000000-0005-0000-0000-000087010000}"/>
    <cellStyle name="Vírgula 7 2" xfId="51" xr:uid="{00000000-0005-0000-0000-000088010000}"/>
    <cellStyle name="Vírgula 7 2 2" xfId="271" xr:uid="{00000000-0005-0000-0000-000089010000}"/>
    <cellStyle name="Vírgula 7 3" xfId="272" xr:uid="{00000000-0005-0000-0000-00008A010000}"/>
    <cellStyle name="Vírgula 8" xfId="52" xr:uid="{00000000-0005-0000-0000-00008B010000}"/>
    <cellStyle name="Vírgula 8 2" xfId="273" xr:uid="{00000000-0005-0000-0000-00008C010000}"/>
    <cellStyle name="Vírgula 9" xfId="53" xr:uid="{00000000-0005-0000-0000-00008D010000}"/>
    <cellStyle name="Vírgula 9 2" xfId="89" xr:uid="{00000000-0005-0000-0000-00008E010000}"/>
  </cellStyles>
  <dxfs count="0"/>
  <tableStyles count="0" defaultTableStyle="TableStyleMedium9" defaultPivotStyle="PivotStyleLight16"/>
  <colors>
    <mruColors>
      <color rgb="FF1064AD"/>
      <color rgb="FF333399"/>
      <color rgb="FF9ACD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ATIVO!A1"/><Relationship Id="rId2" Type="http://schemas.openxmlformats.org/officeDocument/2006/relationships/image" Target="../media/image2.png"/><Relationship Id="rId1" Type="http://schemas.openxmlformats.org/officeDocument/2006/relationships/hyperlink" Target="https://emae.globalri.com.br/pt/central-de-resultados" TargetMode="External"/><Relationship Id="rId5" Type="http://schemas.openxmlformats.org/officeDocument/2006/relationships/hyperlink" Target="#DRE!A1"/><Relationship Id="rId4" Type="http://schemas.openxmlformats.org/officeDocument/2006/relationships/hyperlink" Target="#PASSIVO_P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TIVO!A1"/><Relationship Id="rId2" Type="http://schemas.openxmlformats.org/officeDocument/2006/relationships/image" Target="../media/image2.png"/><Relationship Id="rId1" Type="http://schemas.openxmlformats.org/officeDocument/2006/relationships/hyperlink" Target="https://emae.globalri.com.br/pt/central-de-resultados" TargetMode="External"/><Relationship Id="rId5" Type="http://schemas.openxmlformats.org/officeDocument/2006/relationships/hyperlink" Target="#DRE!A1"/><Relationship Id="rId4" Type="http://schemas.openxmlformats.org/officeDocument/2006/relationships/hyperlink" Target="#PASSIVO_P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TIVO!A1"/><Relationship Id="rId2" Type="http://schemas.openxmlformats.org/officeDocument/2006/relationships/image" Target="../media/image2.png"/><Relationship Id="rId1" Type="http://schemas.openxmlformats.org/officeDocument/2006/relationships/hyperlink" Target="https://emae.globalri.com.br/pt/central-de-resultados" TargetMode="External"/><Relationship Id="rId5" Type="http://schemas.openxmlformats.org/officeDocument/2006/relationships/hyperlink" Target="#DRE!A1"/><Relationship Id="rId4" Type="http://schemas.openxmlformats.org/officeDocument/2006/relationships/hyperlink" Target="#PASSIVO_P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</xdr:rowOff>
    </xdr:from>
    <xdr:to>
      <xdr:col>0</xdr:col>
      <xdr:colOff>1080000</xdr:colOff>
      <xdr:row>6</xdr:row>
      <xdr:rowOff>27758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E891B1-0B92-4E83-9D2A-ABF42C14EFB1}"/>
            </a:ext>
          </a:extLst>
        </xdr:cNvPr>
        <xdr:cNvGrpSpPr/>
      </xdr:nvGrpSpPr>
      <xdr:grpSpPr>
        <a:xfrm>
          <a:off x="0" y="428633"/>
          <a:ext cx="1076825" cy="523050"/>
          <a:chOff x="0" y="63501"/>
          <a:chExt cx="1080000" cy="504000"/>
        </a:xfrm>
      </xdr:grpSpPr>
      <xdr:sp macro="" textlink="">
        <xdr:nvSpPr>
          <xdr:cNvPr id="6" name="Retângulo: Cantos Superiores Arredondados 5">
            <a:extLst>
              <a:ext uri="{FF2B5EF4-FFF2-40B4-BE49-F238E27FC236}">
                <a16:creationId xmlns:a16="http://schemas.microsoft.com/office/drawing/2014/main" id="{4E04EFAA-0677-4A8D-A39C-D4B1EE8011AC}"/>
              </a:ext>
            </a:extLst>
          </xdr:cNvPr>
          <xdr:cNvSpPr/>
        </xdr:nvSpPr>
        <xdr:spPr>
          <a:xfrm rot="5400000">
            <a:off x="288000" y="-224499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3A81CCC6-BBB9-4B2D-845C-FDFEA14EDB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215" b="29771"/>
          <a:stretch/>
        </xdr:blipFill>
        <xdr:spPr>
          <a:xfrm>
            <a:off x="55563" y="134937"/>
            <a:ext cx="972000" cy="38893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6</xdr:row>
      <xdr:rowOff>49220</xdr:rowOff>
    </xdr:from>
    <xdr:to>
      <xdr:col>0</xdr:col>
      <xdr:colOff>1080000</xdr:colOff>
      <xdr:row>9</xdr:row>
      <xdr:rowOff>76970</xdr:rowOff>
    </xdr:to>
    <xdr:grpSp>
      <xdr:nvGrpSpPr>
        <xdr:cNvPr id="17" name="Agrupar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98E9AD-E7D3-4148-BBC8-C19D89D68DD6}"/>
            </a:ext>
          </a:extLst>
        </xdr:cNvPr>
        <xdr:cNvGrpSpPr/>
      </xdr:nvGrpSpPr>
      <xdr:grpSpPr>
        <a:xfrm>
          <a:off x="0" y="966795"/>
          <a:ext cx="1076825" cy="507175"/>
          <a:chOff x="0" y="588963"/>
          <a:chExt cx="1080000" cy="504000"/>
        </a:xfrm>
      </xdr:grpSpPr>
      <xdr:sp macro="" textlink="">
        <xdr:nvSpPr>
          <xdr:cNvPr id="7" name="Retângulo: Cantos Superiores Arredondados 6">
            <a:extLst>
              <a:ext uri="{FF2B5EF4-FFF2-40B4-BE49-F238E27FC236}">
                <a16:creationId xmlns:a16="http://schemas.microsoft.com/office/drawing/2014/main" id="{03AA819D-7595-407E-9CF6-B24D3780282A}"/>
              </a:ext>
            </a:extLst>
          </xdr:cNvPr>
          <xdr:cNvSpPr/>
        </xdr:nvSpPr>
        <xdr:spPr>
          <a:xfrm rot="5400000">
            <a:off x="288000" y="300963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3FFEDAFA-6DDE-4575-8C04-22209F512D04}"/>
              </a:ext>
            </a:extLst>
          </xdr:cNvPr>
          <xdr:cNvSpPr txBox="1"/>
        </xdr:nvSpPr>
        <xdr:spPr>
          <a:xfrm>
            <a:off x="7938" y="706437"/>
            <a:ext cx="1039811" cy="2301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solidFill>
                  <a:srgbClr val="333399"/>
                </a:solidFill>
              </a:rPr>
              <a:t>ATIVO</a:t>
            </a:r>
          </a:p>
        </xdr:txBody>
      </xdr:sp>
    </xdr:grpSp>
    <xdr:clientData/>
  </xdr:twoCellAnchor>
  <xdr:twoCellAnchor>
    <xdr:from>
      <xdr:col>0</xdr:col>
      <xdr:colOff>0</xdr:colOff>
      <xdr:row>9</xdr:row>
      <xdr:rowOff>106370</xdr:rowOff>
    </xdr:from>
    <xdr:to>
      <xdr:col>0</xdr:col>
      <xdr:colOff>1080000</xdr:colOff>
      <xdr:row>13</xdr:row>
      <xdr:rowOff>55570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5AB51637-38F1-42E6-BB6E-478841EF3A52}"/>
            </a:ext>
          </a:extLst>
        </xdr:cNvPr>
        <xdr:cNvGrpSpPr/>
      </xdr:nvGrpSpPr>
      <xdr:grpSpPr>
        <a:xfrm>
          <a:off x="0" y="1500195"/>
          <a:ext cx="1076825" cy="587375"/>
          <a:chOff x="0" y="1122363"/>
          <a:chExt cx="1080000" cy="584200"/>
        </a:xfrm>
      </xdr:grpSpPr>
      <xdr:sp macro="" textlink="">
        <xdr:nvSpPr>
          <xdr:cNvPr id="8" name="Retângulo: Cantos Superiores Arredondados 7">
            <a:extLst>
              <a:ext uri="{FF2B5EF4-FFF2-40B4-BE49-F238E27FC236}">
                <a16:creationId xmlns:a16="http://schemas.microsoft.com/office/drawing/2014/main" id="{0E0E7074-CC2D-4289-84FF-E2A9B2C9C68E}"/>
              </a:ext>
            </a:extLst>
          </xdr:cNvPr>
          <xdr:cNvSpPr/>
        </xdr:nvSpPr>
        <xdr:spPr>
          <a:xfrm rot="5400000">
            <a:off x="288000" y="834363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chemeClr val="bg1">
                  <a:lumMod val="65000"/>
                </a:schemeClr>
              </a:solidFill>
            </a:endParaRPr>
          </a:p>
        </xdr:txBody>
      </xdr:sp>
      <xdr:sp macro="" textlink="">
        <xdr:nvSpPr>
          <xdr:cNvPr id="12" name="CaixaDeTexto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3A0432-3A80-41B9-BBC6-F5D7B040671D}"/>
              </a:ext>
            </a:extLst>
          </xdr:cNvPr>
          <xdr:cNvSpPr txBox="1"/>
        </xdr:nvSpPr>
        <xdr:spPr>
          <a:xfrm>
            <a:off x="7937" y="1128713"/>
            <a:ext cx="1039811" cy="577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100" b="1">
                <a:solidFill>
                  <a:schemeClr val="bg1">
                    <a:lumMod val="65000"/>
                  </a:schemeClr>
                </a:solidFill>
              </a:rPr>
              <a:t>PASSIVO E</a:t>
            </a:r>
          </a:p>
          <a:p>
            <a:pPr algn="ctr"/>
            <a:r>
              <a:rPr lang="pt-BR" sz="1100" b="1">
                <a:solidFill>
                  <a:schemeClr val="bg1">
                    <a:lumMod val="65000"/>
                  </a:schemeClr>
                </a:solidFill>
              </a:rPr>
              <a:t>PATRIMÔNIO LÍQUIDO</a:t>
            </a:r>
          </a:p>
        </xdr:txBody>
      </xdr:sp>
    </xdr:grpSp>
    <xdr:clientData/>
  </xdr:twoCellAnchor>
  <xdr:twoCellAnchor>
    <xdr:from>
      <xdr:col>0</xdr:col>
      <xdr:colOff>0</xdr:colOff>
      <xdr:row>12</xdr:row>
      <xdr:rowOff>155582</xdr:rowOff>
    </xdr:from>
    <xdr:to>
      <xdr:col>0</xdr:col>
      <xdr:colOff>1080000</xdr:colOff>
      <xdr:row>16</xdr:row>
      <xdr:rowOff>55569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AAFCF776-7E99-4199-BFBE-6C10F53C09CF}"/>
            </a:ext>
          </a:extLst>
        </xdr:cNvPr>
        <xdr:cNvGrpSpPr/>
      </xdr:nvGrpSpPr>
      <xdr:grpSpPr>
        <a:xfrm>
          <a:off x="0" y="2032007"/>
          <a:ext cx="1076825" cy="531812"/>
          <a:chOff x="0" y="1647825"/>
          <a:chExt cx="1080000" cy="534987"/>
        </a:xfrm>
      </xdr:grpSpPr>
      <xdr:sp macro="" textlink="">
        <xdr:nvSpPr>
          <xdr:cNvPr id="9" name="Retângulo: Cantos Superiores Arredondados 8">
            <a:extLst>
              <a:ext uri="{FF2B5EF4-FFF2-40B4-BE49-F238E27FC236}">
                <a16:creationId xmlns:a16="http://schemas.microsoft.com/office/drawing/2014/main" id="{A79C6501-2B8B-457A-82E1-74CF5BE43C23}"/>
              </a:ext>
            </a:extLst>
          </xdr:cNvPr>
          <xdr:cNvSpPr/>
        </xdr:nvSpPr>
        <xdr:spPr>
          <a:xfrm rot="5400000">
            <a:off x="288000" y="1359825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" name="CaixaDeTexto 1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D647319-2F10-4A63-A502-DCF6B6EF1A48}"/>
              </a:ext>
            </a:extLst>
          </xdr:cNvPr>
          <xdr:cNvSpPr txBox="1"/>
        </xdr:nvSpPr>
        <xdr:spPr>
          <a:xfrm>
            <a:off x="0" y="1668461"/>
            <a:ext cx="1039813" cy="514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1">
                    <a:lumMod val="65000"/>
                  </a:schemeClr>
                </a:solidFill>
              </a:rPr>
              <a:t>DRE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531492</xdr:colOff>
      <xdr:row>35</xdr:row>
      <xdr:rowOff>813</xdr:rowOff>
    </xdr:from>
    <xdr:ext cx="36830" cy="37465"/>
    <xdr:grpSp>
      <xdr:nvGrpSpPr>
        <xdr:cNvPr id="414" name="Group 649">
          <a:extLst>
            <a:ext uri="{FF2B5EF4-FFF2-40B4-BE49-F238E27FC236}">
              <a16:creationId xmlns:a16="http://schemas.microsoft.com/office/drawing/2014/main" id="{00000000-0008-0000-1F00-000089020000}"/>
            </a:ext>
          </a:extLst>
        </xdr:cNvPr>
        <xdr:cNvGrpSpPr/>
      </xdr:nvGrpSpPr>
      <xdr:grpSpPr>
        <a:xfrm>
          <a:off x="10921680" y="5255438"/>
          <a:ext cx="36830" cy="37465"/>
          <a:chOff x="0" y="0"/>
          <a:chExt cx="36830" cy="37465"/>
        </a:xfrm>
      </xdr:grpSpPr>
      <xdr:sp macro="" textlink="">
        <xdr:nvSpPr>
          <xdr:cNvPr id="415" name="Shape 650">
            <a:extLst>
              <a:ext uri="{FF2B5EF4-FFF2-40B4-BE49-F238E27FC236}">
                <a16:creationId xmlns:a16="http://schemas.microsoft.com/office/drawing/2014/main" id="{00000000-0008-0000-1F00-00008A020000}"/>
              </a:ext>
            </a:extLst>
          </xdr:cNvPr>
          <xdr:cNvSpPr/>
        </xdr:nvSpPr>
        <xdr:spPr>
          <a:xfrm>
            <a:off x="0" y="761"/>
            <a:ext cx="35560" cy="0"/>
          </a:xfrm>
          <a:custGeom>
            <a:avLst/>
            <a:gdLst/>
            <a:ahLst/>
            <a:cxnLst/>
            <a:rect l="0" t="0" r="0" b="0"/>
            <a:pathLst>
              <a:path w="35560">
                <a:moveTo>
                  <a:pt x="0" y="0"/>
                </a:moveTo>
                <a:lnTo>
                  <a:pt x="35051" y="0"/>
                </a:lnTo>
              </a:path>
            </a:pathLst>
          </a:custGeom>
          <a:ln w="3175">
            <a:solidFill>
              <a:srgbClr val="007F00"/>
            </a:solidFill>
          </a:ln>
        </xdr:spPr>
      </xdr:sp>
      <xdr:sp macro="" textlink="">
        <xdr:nvSpPr>
          <xdr:cNvPr id="416" name="Shape 651">
            <a:extLst>
              <a:ext uri="{FF2B5EF4-FFF2-40B4-BE49-F238E27FC236}">
                <a16:creationId xmlns:a16="http://schemas.microsoft.com/office/drawing/2014/main" id="{00000000-0008-0000-1F00-00008B020000}"/>
              </a:ext>
            </a:extLst>
          </xdr:cNvPr>
          <xdr:cNvSpPr/>
        </xdr:nvSpPr>
        <xdr:spPr>
          <a:xfrm>
            <a:off x="0" y="2285"/>
            <a:ext cx="36830" cy="6350"/>
          </a:xfrm>
          <a:custGeom>
            <a:avLst/>
            <a:gdLst/>
            <a:ahLst/>
            <a:cxnLst/>
            <a:rect l="0" t="0" r="0" b="0"/>
            <a:pathLst>
              <a:path w="36830" h="6350">
                <a:moveTo>
                  <a:pt x="36575" y="0"/>
                </a:moveTo>
                <a:lnTo>
                  <a:pt x="0" y="0"/>
                </a:lnTo>
                <a:lnTo>
                  <a:pt x="0" y="6095"/>
                </a:lnTo>
                <a:lnTo>
                  <a:pt x="36575" y="6095"/>
                </a:lnTo>
                <a:lnTo>
                  <a:pt x="36575" y="0"/>
                </a:lnTo>
                <a:close/>
              </a:path>
            </a:pathLst>
          </a:custGeom>
          <a:solidFill>
            <a:srgbClr val="007F00"/>
          </a:solidFill>
        </xdr:spPr>
      </xdr:sp>
      <xdr:sp macro="" textlink="">
        <xdr:nvSpPr>
          <xdr:cNvPr id="417" name="Shape 652">
            <a:extLst>
              <a:ext uri="{FF2B5EF4-FFF2-40B4-BE49-F238E27FC236}">
                <a16:creationId xmlns:a16="http://schemas.microsoft.com/office/drawing/2014/main" id="{00000000-0008-0000-1F00-00008C020000}"/>
              </a:ext>
            </a:extLst>
          </xdr:cNvPr>
          <xdr:cNvSpPr/>
        </xdr:nvSpPr>
        <xdr:spPr>
          <a:xfrm>
            <a:off x="0" y="8381"/>
            <a:ext cx="29209" cy="0"/>
          </a:xfrm>
          <a:custGeom>
            <a:avLst/>
            <a:gdLst/>
            <a:ahLst/>
            <a:cxnLst/>
            <a:rect l="0" t="0" r="0" b="0"/>
            <a:pathLst>
              <a:path w="29209">
                <a:moveTo>
                  <a:pt x="0" y="0"/>
                </a:moveTo>
                <a:lnTo>
                  <a:pt x="28955" y="0"/>
                </a:lnTo>
              </a:path>
            </a:pathLst>
          </a:custGeom>
          <a:ln w="3175">
            <a:solidFill>
              <a:srgbClr val="007F00"/>
            </a:solidFill>
          </a:ln>
        </xdr:spPr>
      </xdr:sp>
      <xdr:sp macro="" textlink="">
        <xdr:nvSpPr>
          <xdr:cNvPr id="418" name="Shape 653">
            <a:extLst>
              <a:ext uri="{FF2B5EF4-FFF2-40B4-BE49-F238E27FC236}">
                <a16:creationId xmlns:a16="http://schemas.microsoft.com/office/drawing/2014/main" id="{00000000-0008-0000-1F00-00008D020000}"/>
              </a:ext>
            </a:extLst>
          </xdr:cNvPr>
          <xdr:cNvSpPr/>
        </xdr:nvSpPr>
        <xdr:spPr>
          <a:xfrm>
            <a:off x="0" y="8381"/>
            <a:ext cx="29209" cy="7620"/>
          </a:xfrm>
          <a:custGeom>
            <a:avLst/>
            <a:gdLst/>
            <a:ahLst/>
            <a:cxnLst/>
            <a:rect l="0" t="0" r="0" b="0"/>
            <a:pathLst>
              <a:path w="29209" h="7620">
                <a:moveTo>
                  <a:pt x="28955" y="0"/>
                </a:moveTo>
                <a:lnTo>
                  <a:pt x="0" y="0"/>
                </a:lnTo>
                <a:lnTo>
                  <a:pt x="0" y="7619"/>
                </a:lnTo>
                <a:lnTo>
                  <a:pt x="28955" y="7619"/>
                </a:lnTo>
                <a:lnTo>
                  <a:pt x="28955" y="0"/>
                </a:lnTo>
                <a:close/>
              </a:path>
            </a:pathLst>
          </a:custGeom>
          <a:solidFill>
            <a:srgbClr val="007F00"/>
          </a:solidFill>
        </xdr:spPr>
      </xdr:sp>
      <xdr:sp macro="" textlink="">
        <xdr:nvSpPr>
          <xdr:cNvPr id="419" name="Shape 654">
            <a:extLst>
              <a:ext uri="{FF2B5EF4-FFF2-40B4-BE49-F238E27FC236}">
                <a16:creationId xmlns:a16="http://schemas.microsoft.com/office/drawing/2014/main" id="{00000000-0008-0000-1F00-00008E020000}"/>
              </a:ext>
            </a:extLst>
          </xdr:cNvPr>
          <xdr:cNvSpPr/>
        </xdr:nvSpPr>
        <xdr:spPr>
          <a:xfrm>
            <a:off x="0" y="14477"/>
            <a:ext cx="21590" cy="0"/>
          </a:xfrm>
          <a:custGeom>
            <a:avLst/>
            <a:gdLst/>
            <a:ahLst/>
            <a:cxnLst/>
            <a:rect l="0" t="0" r="0" b="0"/>
            <a:pathLst>
              <a:path w="21590">
                <a:moveTo>
                  <a:pt x="0" y="0"/>
                </a:moveTo>
                <a:lnTo>
                  <a:pt x="21335" y="0"/>
                </a:lnTo>
              </a:path>
            </a:pathLst>
          </a:custGeom>
          <a:ln w="3175">
            <a:solidFill>
              <a:srgbClr val="007F00"/>
            </a:solidFill>
          </a:ln>
        </xdr:spPr>
      </xdr:sp>
      <xdr:sp macro="" textlink="">
        <xdr:nvSpPr>
          <xdr:cNvPr id="420" name="Shape 655">
            <a:extLst>
              <a:ext uri="{FF2B5EF4-FFF2-40B4-BE49-F238E27FC236}">
                <a16:creationId xmlns:a16="http://schemas.microsoft.com/office/drawing/2014/main" id="{00000000-0008-0000-1F00-00008F020000}"/>
              </a:ext>
            </a:extLst>
          </xdr:cNvPr>
          <xdr:cNvSpPr/>
        </xdr:nvSpPr>
        <xdr:spPr>
          <a:xfrm>
            <a:off x="0" y="16001"/>
            <a:ext cx="21590" cy="7620"/>
          </a:xfrm>
          <a:custGeom>
            <a:avLst/>
            <a:gdLst/>
            <a:ahLst/>
            <a:cxnLst/>
            <a:rect l="0" t="0" r="0" b="0"/>
            <a:pathLst>
              <a:path w="21590" h="7620">
                <a:moveTo>
                  <a:pt x="21335" y="0"/>
                </a:moveTo>
                <a:lnTo>
                  <a:pt x="0" y="0"/>
                </a:lnTo>
                <a:lnTo>
                  <a:pt x="0" y="7619"/>
                </a:lnTo>
                <a:lnTo>
                  <a:pt x="21335" y="7619"/>
                </a:lnTo>
                <a:lnTo>
                  <a:pt x="21335" y="0"/>
                </a:lnTo>
                <a:close/>
              </a:path>
            </a:pathLst>
          </a:custGeom>
          <a:solidFill>
            <a:srgbClr val="007F00"/>
          </a:solidFill>
        </xdr:spPr>
      </xdr:sp>
      <xdr:sp macro="" textlink="">
        <xdr:nvSpPr>
          <xdr:cNvPr id="421" name="Shape 656">
            <a:extLst>
              <a:ext uri="{FF2B5EF4-FFF2-40B4-BE49-F238E27FC236}">
                <a16:creationId xmlns:a16="http://schemas.microsoft.com/office/drawing/2014/main" id="{00000000-0008-0000-1F00-000090020000}"/>
              </a:ext>
            </a:extLst>
          </xdr:cNvPr>
          <xdr:cNvSpPr/>
        </xdr:nvSpPr>
        <xdr:spPr>
          <a:xfrm>
            <a:off x="0" y="22098"/>
            <a:ext cx="13970" cy="0"/>
          </a:xfrm>
          <a:custGeom>
            <a:avLst/>
            <a:gdLst/>
            <a:ahLst/>
            <a:cxnLst/>
            <a:rect l="0" t="0" r="0" b="0"/>
            <a:pathLst>
              <a:path w="13970">
                <a:moveTo>
                  <a:pt x="0" y="0"/>
                </a:moveTo>
                <a:lnTo>
                  <a:pt x="13715" y="0"/>
                </a:lnTo>
              </a:path>
            </a:pathLst>
          </a:custGeom>
          <a:ln w="3175">
            <a:solidFill>
              <a:srgbClr val="007F00"/>
            </a:solidFill>
          </a:ln>
        </xdr:spPr>
      </xdr:sp>
      <xdr:sp macro="" textlink="">
        <xdr:nvSpPr>
          <xdr:cNvPr id="422" name="Shape 657">
            <a:extLst>
              <a:ext uri="{FF2B5EF4-FFF2-40B4-BE49-F238E27FC236}">
                <a16:creationId xmlns:a16="http://schemas.microsoft.com/office/drawing/2014/main" id="{00000000-0008-0000-1F00-000091020000}"/>
              </a:ext>
            </a:extLst>
          </xdr:cNvPr>
          <xdr:cNvSpPr/>
        </xdr:nvSpPr>
        <xdr:spPr>
          <a:xfrm>
            <a:off x="0" y="23622"/>
            <a:ext cx="15240" cy="6350"/>
          </a:xfrm>
          <a:custGeom>
            <a:avLst/>
            <a:gdLst/>
            <a:ahLst/>
            <a:cxnLst/>
            <a:rect l="0" t="0" r="0" b="0"/>
            <a:pathLst>
              <a:path w="15240" h="6350">
                <a:moveTo>
                  <a:pt x="15239" y="0"/>
                </a:moveTo>
                <a:lnTo>
                  <a:pt x="0" y="0"/>
                </a:lnTo>
                <a:lnTo>
                  <a:pt x="0" y="6095"/>
                </a:lnTo>
                <a:lnTo>
                  <a:pt x="15239" y="6095"/>
                </a:lnTo>
                <a:lnTo>
                  <a:pt x="15239" y="0"/>
                </a:lnTo>
                <a:close/>
              </a:path>
            </a:pathLst>
          </a:custGeom>
          <a:solidFill>
            <a:srgbClr val="007F00"/>
          </a:solidFill>
        </xdr:spPr>
      </xdr:sp>
      <xdr:sp macro="" textlink="">
        <xdr:nvSpPr>
          <xdr:cNvPr id="423" name="Shape 658">
            <a:extLst>
              <a:ext uri="{FF2B5EF4-FFF2-40B4-BE49-F238E27FC236}">
                <a16:creationId xmlns:a16="http://schemas.microsoft.com/office/drawing/2014/main" id="{00000000-0008-0000-1F00-000092020000}"/>
              </a:ext>
            </a:extLst>
          </xdr:cNvPr>
          <xdr:cNvSpPr/>
        </xdr:nvSpPr>
        <xdr:spPr>
          <a:xfrm>
            <a:off x="0" y="29717"/>
            <a:ext cx="6350" cy="0"/>
          </a:xfrm>
          <a:custGeom>
            <a:avLst/>
            <a:gdLst/>
            <a:ahLst/>
            <a:cxnLst/>
            <a:rect l="0" t="0" r="0" b="0"/>
            <a:pathLst>
              <a:path w="6350">
                <a:moveTo>
                  <a:pt x="0" y="0"/>
                </a:moveTo>
                <a:lnTo>
                  <a:pt x="6095" y="0"/>
                </a:lnTo>
              </a:path>
            </a:pathLst>
          </a:custGeom>
          <a:ln w="3175">
            <a:solidFill>
              <a:srgbClr val="007F00"/>
            </a:solidFill>
          </a:ln>
        </xdr:spPr>
      </xdr:sp>
      <xdr:sp macro="" textlink="">
        <xdr:nvSpPr>
          <xdr:cNvPr id="424" name="Shape 659">
            <a:extLst>
              <a:ext uri="{FF2B5EF4-FFF2-40B4-BE49-F238E27FC236}">
                <a16:creationId xmlns:a16="http://schemas.microsoft.com/office/drawing/2014/main" id="{00000000-0008-0000-1F00-000093020000}"/>
              </a:ext>
            </a:extLst>
          </xdr:cNvPr>
          <xdr:cNvSpPr/>
        </xdr:nvSpPr>
        <xdr:spPr>
          <a:xfrm>
            <a:off x="0" y="29717"/>
            <a:ext cx="7620" cy="7620"/>
          </a:xfrm>
          <a:custGeom>
            <a:avLst/>
            <a:gdLst/>
            <a:ahLst/>
            <a:cxnLst/>
            <a:rect l="0" t="0" r="0" b="0"/>
            <a:pathLst>
              <a:path w="7620" h="7620">
                <a:moveTo>
                  <a:pt x="7619" y="0"/>
                </a:moveTo>
                <a:lnTo>
                  <a:pt x="0" y="0"/>
                </a:lnTo>
                <a:lnTo>
                  <a:pt x="0" y="7619"/>
                </a:lnTo>
                <a:lnTo>
                  <a:pt x="7619" y="7619"/>
                </a:lnTo>
                <a:lnTo>
                  <a:pt x="7619" y="0"/>
                </a:lnTo>
                <a:close/>
              </a:path>
            </a:pathLst>
          </a:custGeom>
          <a:solidFill>
            <a:srgbClr val="007F00"/>
          </a:solidFill>
        </xdr:spPr>
      </xdr:sp>
    </xdr:grpSp>
    <xdr:clientData/>
  </xdr:oneCellAnchor>
  <xdr:twoCellAnchor>
    <xdr:from>
      <xdr:col>0</xdr:col>
      <xdr:colOff>0</xdr:colOff>
      <xdr:row>3</xdr:row>
      <xdr:rowOff>7939</xdr:rowOff>
    </xdr:from>
    <xdr:to>
      <xdr:col>0</xdr:col>
      <xdr:colOff>1080000</xdr:colOff>
      <xdr:row>6</xdr:row>
      <xdr:rowOff>59502</xdr:rowOff>
    </xdr:to>
    <xdr:grpSp>
      <xdr:nvGrpSpPr>
        <xdr:cNvPr id="109" name="Agrupar 10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846A42-ABA7-4A3E-A7E3-0E60F963E71E}"/>
            </a:ext>
          </a:extLst>
        </xdr:cNvPr>
        <xdr:cNvGrpSpPr/>
      </xdr:nvGrpSpPr>
      <xdr:grpSpPr>
        <a:xfrm>
          <a:off x="0" y="431802"/>
          <a:ext cx="1076825" cy="500825"/>
          <a:chOff x="0" y="63501"/>
          <a:chExt cx="1080000" cy="504000"/>
        </a:xfrm>
      </xdr:grpSpPr>
      <xdr:sp macro="" textlink="">
        <xdr:nvSpPr>
          <xdr:cNvPr id="110" name="Retângulo: Cantos Superiores Arredondados 109">
            <a:extLst>
              <a:ext uri="{FF2B5EF4-FFF2-40B4-BE49-F238E27FC236}">
                <a16:creationId xmlns:a16="http://schemas.microsoft.com/office/drawing/2014/main" id="{3BEAEB9C-A68E-4A53-9680-37563FF3DE49}"/>
              </a:ext>
            </a:extLst>
          </xdr:cNvPr>
          <xdr:cNvSpPr/>
        </xdr:nvSpPr>
        <xdr:spPr>
          <a:xfrm rot="5400000">
            <a:off x="288000" y="-224499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111" name="Imagem 110">
            <a:extLst>
              <a:ext uri="{FF2B5EF4-FFF2-40B4-BE49-F238E27FC236}">
                <a16:creationId xmlns:a16="http://schemas.microsoft.com/office/drawing/2014/main" id="{59ABAE6D-9144-4B6E-AC81-DEDA0983EC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215" b="29771"/>
          <a:stretch/>
        </xdr:blipFill>
        <xdr:spPr>
          <a:xfrm>
            <a:off x="55563" y="134937"/>
            <a:ext cx="972000" cy="38893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6</xdr:row>
      <xdr:rowOff>80964</xdr:rowOff>
    </xdr:from>
    <xdr:to>
      <xdr:col>0</xdr:col>
      <xdr:colOff>1080000</xdr:colOff>
      <xdr:row>9</xdr:row>
      <xdr:rowOff>132526</xdr:rowOff>
    </xdr:to>
    <xdr:grpSp>
      <xdr:nvGrpSpPr>
        <xdr:cNvPr id="112" name="Agrupar 1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F9EBB5-E9A2-4F62-A236-FA5DBE16023E}"/>
            </a:ext>
          </a:extLst>
        </xdr:cNvPr>
        <xdr:cNvGrpSpPr/>
      </xdr:nvGrpSpPr>
      <xdr:grpSpPr>
        <a:xfrm>
          <a:off x="0" y="957264"/>
          <a:ext cx="1076825" cy="500825"/>
          <a:chOff x="0" y="588963"/>
          <a:chExt cx="1080000" cy="504000"/>
        </a:xfrm>
      </xdr:grpSpPr>
      <xdr:sp macro="" textlink="">
        <xdr:nvSpPr>
          <xdr:cNvPr id="113" name="Retângulo: Cantos Superiores Arredondados 112">
            <a:extLst>
              <a:ext uri="{FF2B5EF4-FFF2-40B4-BE49-F238E27FC236}">
                <a16:creationId xmlns:a16="http://schemas.microsoft.com/office/drawing/2014/main" id="{B1F21969-716C-488B-8503-5C9BBDE05F19}"/>
              </a:ext>
            </a:extLst>
          </xdr:cNvPr>
          <xdr:cNvSpPr/>
        </xdr:nvSpPr>
        <xdr:spPr>
          <a:xfrm rot="5400000">
            <a:off x="288000" y="300963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14" name="CaixaDeTexto 113">
            <a:extLst>
              <a:ext uri="{FF2B5EF4-FFF2-40B4-BE49-F238E27FC236}">
                <a16:creationId xmlns:a16="http://schemas.microsoft.com/office/drawing/2014/main" id="{BADCB82C-2FE7-48AF-8610-BAC3B6C75FA7}"/>
              </a:ext>
            </a:extLst>
          </xdr:cNvPr>
          <xdr:cNvSpPr txBox="1"/>
        </xdr:nvSpPr>
        <xdr:spPr>
          <a:xfrm>
            <a:off x="7938" y="706437"/>
            <a:ext cx="1039811" cy="230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solidFill>
                  <a:schemeClr val="bg1">
                    <a:lumMod val="65000"/>
                  </a:schemeClr>
                </a:solidFill>
              </a:rPr>
              <a:t>ATIVO</a:t>
            </a:r>
          </a:p>
        </xdr:txBody>
      </xdr:sp>
    </xdr:grpSp>
    <xdr:clientData/>
  </xdr:twoCellAnchor>
  <xdr:twoCellAnchor>
    <xdr:from>
      <xdr:col>0</xdr:col>
      <xdr:colOff>0</xdr:colOff>
      <xdr:row>10</xdr:row>
      <xdr:rowOff>11114</xdr:rowOff>
    </xdr:from>
    <xdr:to>
      <xdr:col>0</xdr:col>
      <xdr:colOff>1080000</xdr:colOff>
      <xdr:row>13</xdr:row>
      <xdr:rowOff>142876</xdr:rowOff>
    </xdr:to>
    <xdr:grpSp>
      <xdr:nvGrpSpPr>
        <xdr:cNvPr id="148" name="Agrupar 147">
          <a:extLst>
            <a:ext uri="{FF2B5EF4-FFF2-40B4-BE49-F238E27FC236}">
              <a16:creationId xmlns:a16="http://schemas.microsoft.com/office/drawing/2014/main" id="{FFD71C3C-811F-48D6-9195-0C21B8C58FF7}"/>
            </a:ext>
          </a:extLst>
        </xdr:cNvPr>
        <xdr:cNvGrpSpPr/>
      </xdr:nvGrpSpPr>
      <xdr:grpSpPr>
        <a:xfrm>
          <a:off x="0" y="1484314"/>
          <a:ext cx="1076825" cy="584200"/>
          <a:chOff x="0" y="1122363"/>
          <a:chExt cx="1080000" cy="584200"/>
        </a:xfrm>
      </xdr:grpSpPr>
      <xdr:sp macro="" textlink="">
        <xdr:nvSpPr>
          <xdr:cNvPr id="149" name="Retângulo: Cantos Superiores Arredondados 148">
            <a:extLst>
              <a:ext uri="{FF2B5EF4-FFF2-40B4-BE49-F238E27FC236}">
                <a16:creationId xmlns:a16="http://schemas.microsoft.com/office/drawing/2014/main" id="{D5097717-354A-4152-9E10-19F8753508C0}"/>
              </a:ext>
            </a:extLst>
          </xdr:cNvPr>
          <xdr:cNvSpPr/>
        </xdr:nvSpPr>
        <xdr:spPr>
          <a:xfrm rot="5400000">
            <a:off x="288000" y="834363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0" name="CaixaDeTexto 14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3682CDB-D891-47B9-822E-868E0E9B8A56}"/>
              </a:ext>
            </a:extLst>
          </xdr:cNvPr>
          <xdr:cNvSpPr txBox="1"/>
        </xdr:nvSpPr>
        <xdr:spPr>
          <a:xfrm>
            <a:off x="7937" y="1128713"/>
            <a:ext cx="1039811" cy="577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100" b="1">
                <a:solidFill>
                  <a:srgbClr val="333399"/>
                </a:solidFill>
              </a:rPr>
              <a:t>PASSIVO E</a:t>
            </a:r>
          </a:p>
          <a:p>
            <a:pPr algn="ctr"/>
            <a:r>
              <a:rPr lang="pt-BR" sz="1100" b="1">
                <a:solidFill>
                  <a:srgbClr val="333399"/>
                </a:solidFill>
              </a:rPr>
              <a:t>PATRIMÔNIO LÍQUIDO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84138</xdr:rowOff>
    </xdr:from>
    <xdr:to>
      <xdr:col>0</xdr:col>
      <xdr:colOff>1080000</xdr:colOff>
      <xdr:row>16</xdr:row>
      <xdr:rowOff>150812</xdr:rowOff>
    </xdr:to>
    <xdr:grpSp>
      <xdr:nvGrpSpPr>
        <xdr:cNvPr id="151" name="Agrupar 150">
          <a:extLst>
            <a:ext uri="{FF2B5EF4-FFF2-40B4-BE49-F238E27FC236}">
              <a16:creationId xmlns:a16="http://schemas.microsoft.com/office/drawing/2014/main" id="{DB230AFA-2954-44B8-94B8-E7A26B476865}"/>
            </a:ext>
          </a:extLst>
        </xdr:cNvPr>
        <xdr:cNvGrpSpPr/>
      </xdr:nvGrpSpPr>
      <xdr:grpSpPr>
        <a:xfrm>
          <a:off x="0" y="2016126"/>
          <a:ext cx="1076825" cy="515936"/>
          <a:chOff x="0" y="1647825"/>
          <a:chExt cx="1080000" cy="519111"/>
        </a:xfrm>
      </xdr:grpSpPr>
      <xdr:sp macro="" textlink="">
        <xdr:nvSpPr>
          <xdr:cNvPr id="152" name="Retângulo: Cantos Superiores Arredondados 151">
            <a:extLst>
              <a:ext uri="{FF2B5EF4-FFF2-40B4-BE49-F238E27FC236}">
                <a16:creationId xmlns:a16="http://schemas.microsoft.com/office/drawing/2014/main" id="{9AFB117F-4B1E-454C-8170-9E5293E487B1}"/>
              </a:ext>
            </a:extLst>
          </xdr:cNvPr>
          <xdr:cNvSpPr/>
        </xdr:nvSpPr>
        <xdr:spPr>
          <a:xfrm rot="5400000">
            <a:off x="288000" y="1359825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3" name="CaixaDeTexto 15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AC12650-76F2-458A-804A-0860BF5435CF}"/>
              </a:ext>
            </a:extLst>
          </xdr:cNvPr>
          <xdr:cNvSpPr txBox="1"/>
        </xdr:nvSpPr>
        <xdr:spPr>
          <a:xfrm>
            <a:off x="0" y="1652585"/>
            <a:ext cx="1039813" cy="514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1">
                    <a:lumMod val="65000"/>
                  </a:schemeClr>
                </a:solidFill>
              </a:rPr>
              <a:t>DRE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7941</xdr:rowOff>
    </xdr:from>
    <xdr:to>
      <xdr:col>0</xdr:col>
      <xdr:colOff>1080000</xdr:colOff>
      <xdr:row>6</xdr:row>
      <xdr:rowOff>35691</xdr:rowOff>
    </xdr:to>
    <xdr:grpSp>
      <xdr:nvGrpSpPr>
        <xdr:cNvPr id="46" name="Agrupar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98F344-6787-4425-B67B-7A0C00741CA8}"/>
            </a:ext>
          </a:extLst>
        </xdr:cNvPr>
        <xdr:cNvGrpSpPr/>
      </xdr:nvGrpSpPr>
      <xdr:grpSpPr>
        <a:xfrm>
          <a:off x="0" y="431804"/>
          <a:ext cx="1076825" cy="516700"/>
          <a:chOff x="0" y="63501"/>
          <a:chExt cx="1080000" cy="504000"/>
        </a:xfrm>
      </xdr:grpSpPr>
      <xdr:sp macro="" textlink="">
        <xdr:nvSpPr>
          <xdr:cNvPr id="47" name="Retângulo: Cantos Superiores Arredondados 46">
            <a:extLst>
              <a:ext uri="{FF2B5EF4-FFF2-40B4-BE49-F238E27FC236}">
                <a16:creationId xmlns:a16="http://schemas.microsoft.com/office/drawing/2014/main" id="{1F126532-DF4D-4371-A3F5-845FF6A89D70}"/>
              </a:ext>
            </a:extLst>
          </xdr:cNvPr>
          <xdr:cNvSpPr/>
        </xdr:nvSpPr>
        <xdr:spPr>
          <a:xfrm rot="5400000">
            <a:off x="288000" y="-224499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48" name="Imagem 47">
            <a:extLst>
              <a:ext uri="{FF2B5EF4-FFF2-40B4-BE49-F238E27FC236}">
                <a16:creationId xmlns:a16="http://schemas.microsoft.com/office/drawing/2014/main" id="{033D1555-E278-4C83-B7F2-CC53DF1F37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215" b="29771"/>
          <a:stretch/>
        </xdr:blipFill>
        <xdr:spPr>
          <a:xfrm>
            <a:off x="55563" y="134937"/>
            <a:ext cx="972000" cy="38893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6</xdr:row>
      <xdr:rowOff>57153</xdr:rowOff>
    </xdr:from>
    <xdr:to>
      <xdr:col>0</xdr:col>
      <xdr:colOff>1080000</xdr:colOff>
      <xdr:row>9</xdr:row>
      <xdr:rowOff>84903</xdr:rowOff>
    </xdr:to>
    <xdr:grpSp>
      <xdr:nvGrpSpPr>
        <xdr:cNvPr id="49" name="Agrupar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F0DF36-7117-477C-9140-291CD53A78A7}"/>
            </a:ext>
          </a:extLst>
        </xdr:cNvPr>
        <xdr:cNvGrpSpPr/>
      </xdr:nvGrpSpPr>
      <xdr:grpSpPr>
        <a:xfrm>
          <a:off x="0" y="969966"/>
          <a:ext cx="1076825" cy="507175"/>
          <a:chOff x="0" y="588963"/>
          <a:chExt cx="1080000" cy="504000"/>
        </a:xfrm>
      </xdr:grpSpPr>
      <xdr:sp macro="" textlink="">
        <xdr:nvSpPr>
          <xdr:cNvPr id="50" name="Retângulo: Cantos Superiores Arredondados 49">
            <a:extLst>
              <a:ext uri="{FF2B5EF4-FFF2-40B4-BE49-F238E27FC236}">
                <a16:creationId xmlns:a16="http://schemas.microsoft.com/office/drawing/2014/main" id="{A068BFF3-5A65-4583-8541-FBFFA6264B9D}"/>
              </a:ext>
            </a:extLst>
          </xdr:cNvPr>
          <xdr:cNvSpPr/>
        </xdr:nvSpPr>
        <xdr:spPr>
          <a:xfrm rot="5400000">
            <a:off x="288000" y="300963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1" name="CaixaDeTexto 50">
            <a:extLst>
              <a:ext uri="{FF2B5EF4-FFF2-40B4-BE49-F238E27FC236}">
                <a16:creationId xmlns:a16="http://schemas.microsoft.com/office/drawing/2014/main" id="{0B44C860-836D-427D-8A9F-A34555570E02}"/>
              </a:ext>
            </a:extLst>
          </xdr:cNvPr>
          <xdr:cNvSpPr txBox="1"/>
        </xdr:nvSpPr>
        <xdr:spPr>
          <a:xfrm>
            <a:off x="7938" y="706437"/>
            <a:ext cx="1039811" cy="230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200" b="1">
                <a:solidFill>
                  <a:schemeClr val="bg1">
                    <a:lumMod val="65000"/>
                  </a:schemeClr>
                </a:solidFill>
              </a:rPr>
              <a:t>ATIVO</a:t>
            </a:r>
          </a:p>
        </xdr:txBody>
      </xdr:sp>
    </xdr:grpSp>
    <xdr:clientData/>
  </xdr:twoCellAnchor>
  <xdr:twoCellAnchor>
    <xdr:from>
      <xdr:col>0</xdr:col>
      <xdr:colOff>0</xdr:colOff>
      <xdr:row>9</xdr:row>
      <xdr:rowOff>114303</xdr:rowOff>
    </xdr:from>
    <xdr:to>
      <xdr:col>0</xdr:col>
      <xdr:colOff>1080000</xdr:colOff>
      <xdr:row>13</xdr:row>
      <xdr:rowOff>63503</xdr:rowOff>
    </xdr:to>
    <xdr:grpSp>
      <xdr:nvGrpSpPr>
        <xdr:cNvPr id="52" name="Agrupar 51">
          <a:extLst>
            <a:ext uri="{FF2B5EF4-FFF2-40B4-BE49-F238E27FC236}">
              <a16:creationId xmlns:a16="http://schemas.microsoft.com/office/drawing/2014/main" id="{52D86054-A481-4ABC-BA65-01EE907591B9}"/>
            </a:ext>
          </a:extLst>
        </xdr:cNvPr>
        <xdr:cNvGrpSpPr/>
      </xdr:nvGrpSpPr>
      <xdr:grpSpPr>
        <a:xfrm>
          <a:off x="0" y="1503366"/>
          <a:ext cx="1076825" cy="587375"/>
          <a:chOff x="0" y="1122363"/>
          <a:chExt cx="1080000" cy="584200"/>
        </a:xfrm>
      </xdr:grpSpPr>
      <xdr:sp macro="" textlink="">
        <xdr:nvSpPr>
          <xdr:cNvPr id="53" name="Retângulo: Cantos Superiores Arredondados 52">
            <a:extLst>
              <a:ext uri="{FF2B5EF4-FFF2-40B4-BE49-F238E27FC236}">
                <a16:creationId xmlns:a16="http://schemas.microsoft.com/office/drawing/2014/main" id="{C65B8075-9BD4-4239-8DD5-9F9B7009005D}"/>
              </a:ext>
            </a:extLst>
          </xdr:cNvPr>
          <xdr:cNvSpPr/>
        </xdr:nvSpPr>
        <xdr:spPr>
          <a:xfrm rot="5400000">
            <a:off x="288000" y="834363"/>
            <a:ext cx="504000" cy="1080000"/>
          </a:xfrm>
          <a:prstGeom prst="round2SameRect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chemeClr val="accent5">
                  <a:lumMod val="40000"/>
                  <a:lumOff val="60000"/>
                </a:schemeClr>
              </a:solidFill>
            </a:endParaRPr>
          </a:p>
        </xdr:txBody>
      </xdr:sp>
      <xdr:sp macro="" textlink="">
        <xdr:nvSpPr>
          <xdr:cNvPr id="54" name="CaixaDeTexto 5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BEFAA1C-AC50-4AA4-9CEF-C26D2AF336DE}"/>
              </a:ext>
            </a:extLst>
          </xdr:cNvPr>
          <xdr:cNvSpPr txBox="1"/>
        </xdr:nvSpPr>
        <xdr:spPr>
          <a:xfrm>
            <a:off x="7937" y="1128713"/>
            <a:ext cx="1039811" cy="577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100" b="1">
                <a:solidFill>
                  <a:schemeClr val="bg1">
                    <a:lumMod val="65000"/>
                  </a:schemeClr>
                </a:solidFill>
              </a:rPr>
              <a:t>PASSIVO E</a:t>
            </a:r>
          </a:p>
          <a:p>
            <a:pPr algn="ctr"/>
            <a:r>
              <a:rPr lang="pt-BR" sz="1100" b="1">
                <a:solidFill>
                  <a:schemeClr val="bg1">
                    <a:lumMod val="65000"/>
                  </a:schemeClr>
                </a:solidFill>
              </a:rPr>
              <a:t>PATRIMÔNIO LÍQUIDO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4765</xdr:rowOff>
    </xdr:from>
    <xdr:to>
      <xdr:col>0</xdr:col>
      <xdr:colOff>1080000</xdr:colOff>
      <xdr:row>16</xdr:row>
      <xdr:rowOff>47626</xdr:rowOff>
    </xdr:to>
    <xdr:grpSp>
      <xdr:nvGrpSpPr>
        <xdr:cNvPr id="55" name="Agrupar 54">
          <a:extLst>
            <a:ext uri="{FF2B5EF4-FFF2-40B4-BE49-F238E27FC236}">
              <a16:creationId xmlns:a16="http://schemas.microsoft.com/office/drawing/2014/main" id="{4874FAE2-AD2E-406D-935D-3606FE3CCFB8}"/>
            </a:ext>
          </a:extLst>
        </xdr:cNvPr>
        <xdr:cNvGrpSpPr/>
      </xdr:nvGrpSpPr>
      <xdr:grpSpPr>
        <a:xfrm>
          <a:off x="0" y="2032003"/>
          <a:ext cx="1076825" cy="512761"/>
          <a:chOff x="0" y="1647825"/>
          <a:chExt cx="1080000" cy="519111"/>
        </a:xfrm>
      </xdr:grpSpPr>
      <xdr:sp macro="" textlink="">
        <xdr:nvSpPr>
          <xdr:cNvPr id="56" name="Retângulo: Cantos Superiores Arredondados 55">
            <a:extLst>
              <a:ext uri="{FF2B5EF4-FFF2-40B4-BE49-F238E27FC236}">
                <a16:creationId xmlns:a16="http://schemas.microsoft.com/office/drawing/2014/main" id="{BC37CD9C-30D0-4AA1-B8E4-EFEB0D0B07C4}"/>
              </a:ext>
            </a:extLst>
          </xdr:cNvPr>
          <xdr:cNvSpPr/>
        </xdr:nvSpPr>
        <xdr:spPr>
          <a:xfrm rot="5400000">
            <a:off x="288000" y="1359825"/>
            <a:ext cx="504000" cy="1080000"/>
          </a:xfrm>
          <a:prstGeom prst="round2SameRect">
            <a:avLst/>
          </a:prstGeom>
          <a:solidFill>
            <a:sysClr val="window" lastClr="FFFFFF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7" name="CaixaDeTexto 5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6769988-41B4-4AD4-B92E-61EA30E4256E}"/>
              </a:ext>
            </a:extLst>
          </xdr:cNvPr>
          <xdr:cNvSpPr txBox="1"/>
        </xdr:nvSpPr>
        <xdr:spPr>
          <a:xfrm>
            <a:off x="0" y="1652585"/>
            <a:ext cx="1039813" cy="514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rgbClr val="333399"/>
                </a:solidFill>
              </a:rPr>
              <a:t>DRE</a:t>
            </a:r>
          </a:p>
        </xdr:txBody>
      </xdr:sp>
    </xdr:grp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rcuito">
  <a:themeElements>
    <a:clrScheme name="Circuito">
      <a:dk1>
        <a:sysClr val="windowText" lastClr="000000"/>
      </a:dk1>
      <a:lt1>
        <a:sysClr val="window" lastClr="FFFFFF"/>
      </a:lt1>
      <a:dk2>
        <a:srgbClr val="134770"/>
      </a:dk2>
      <a:lt2>
        <a:srgbClr val="82FFFF"/>
      </a:lt2>
      <a:accent1>
        <a:srgbClr val="9ACD4C"/>
      </a:accent1>
      <a:accent2>
        <a:srgbClr val="FAA93A"/>
      </a:accent2>
      <a:accent3>
        <a:srgbClr val="D35940"/>
      </a:accent3>
      <a:accent4>
        <a:srgbClr val="B258D3"/>
      </a:accent4>
      <a:accent5>
        <a:srgbClr val="63A0CC"/>
      </a:accent5>
      <a:accent6>
        <a:srgbClr val="8AC4A7"/>
      </a:accent6>
      <a:hlink>
        <a:srgbClr val="B8FA56"/>
      </a:hlink>
      <a:folHlink>
        <a:srgbClr val="7AF8CC"/>
      </a:folHlink>
    </a:clrScheme>
    <a:fontScheme name="Circuito">
      <a:maj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ombra Extrema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9800000"/>
            </a:lightRig>
          </a:scene3d>
          <a:sp3d prstMaterial="plastic">
            <a:bevelT w="25400" h="1905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38100" h="3175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94000"/>
                <a:satMod val="148000"/>
                <a:lumMod val="150000"/>
              </a:schemeClr>
            </a:gs>
            <a:gs pos="100000">
              <a:schemeClr val="phClr">
                <a:shade val="92000"/>
                <a:hueMod val="104000"/>
                <a:satMod val="140000"/>
                <a:lumMod val="68000"/>
              </a:schemeClr>
            </a:gs>
          </a:gsLst>
          <a:lin ang="5040000" scaled="0"/>
        </a:gradFill>
        <a:blipFill>
          <a:blip xmlns:r="http://schemas.openxmlformats.org/officeDocument/2006/relationships" r:embed="rId1">
            <a:duotone>
              <a:schemeClr val="phClr">
                <a:shade val="88000"/>
                <a:hueMod val="106000"/>
                <a:satMod val="140000"/>
                <a:lumMod val="54000"/>
              </a:schemeClr>
              <a:schemeClr val="phClr">
                <a:tint val="98000"/>
                <a:hueMod val="90000"/>
                <a:satMod val="150000"/>
                <a:lumMod val="160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ircuit" id="{0AC2F7E7-15F5-431C-B2A2-456FE929F56C}" vid="{0911B802-464C-4241-8DD9-B60FF88E379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2060"/>
  </sheetPr>
  <dimension ref="A1:XFD39"/>
  <sheetViews>
    <sheetView showGridLines="0" zoomScale="120" zoomScaleNormal="12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0" defaultRowHeight="13" zeroHeight="1"/>
  <cols>
    <col min="1" max="1" width="19.296875" style="43" customWidth="1"/>
    <col min="2" max="2" width="46.5" style="8" bestFit="1" customWidth="1"/>
    <col min="3" max="3" width="11.69921875" style="8" bestFit="1" customWidth="1"/>
    <col min="4" max="12" width="12" style="8" customWidth="1"/>
    <col min="13" max="13" width="10.296875" style="8" customWidth="1"/>
    <col min="14" max="14" width="10.69921875" style="8" bestFit="1" customWidth="1"/>
    <col min="15" max="15" width="9.296875" hidden="1"/>
    <col min="16" max="17" width="10.69921875" hidden="1"/>
  </cols>
  <sheetData>
    <row r="1" spans="1:14" customFormat="1" ht="8.5" customHeight="1">
      <c r="A1" s="50"/>
      <c r="B1" s="51">
        <v>1</v>
      </c>
      <c r="C1" s="52">
        <v>2</v>
      </c>
      <c r="D1" s="51">
        <v>3</v>
      </c>
      <c r="E1" s="52">
        <v>4</v>
      </c>
      <c r="F1" s="51">
        <v>5</v>
      </c>
      <c r="G1" s="52">
        <v>6</v>
      </c>
      <c r="H1" s="51">
        <v>7</v>
      </c>
      <c r="I1" s="52">
        <v>8</v>
      </c>
      <c r="J1" s="51">
        <v>9</v>
      </c>
      <c r="K1" s="52">
        <v>10</v>
      </c>
      <c r="L1" s="51">
        <v>11</v>
      </c>
      <c r="M1" s="52">
        <v>12</v>
      </c>
      <c r="N1" s="52">
        <v>13</v>
      </c>
    </row>
    <row r="2" spans="1:14" customFormat="1" ht="11.25" customHeight="1">
      <c r="A2" s="38"/>
      <c r="B2" s="39" t="s">
        <v>67</v>
      </c>
      <c r="C2" s="40">
        <v>40543</v>
      </c>
      <c r="D2" s="40">
        <v>40908</v>
      </c>
      <c r="E2" s="40">
        <v>41274</v>
      </c>
      <c r="F2" s="40">
        <v>41639</v>
      </c>
      <c r="G2" s="40">
        <v>42004</v>
      </c>
      <c r="H2" s="40">
        <v>42369</v>
      </c>
      <c r="I2" s="40">
        <v>42735</v>
      </c>
      <c r="J2" s="40">
        <v>43100</v>
      </c>
      <c r="K2" s="40">
        <v>43465</v>
      </c>
      <c r="L2" s="40">
        <v>43830</v>
      </c>
      <c r="M2" s="40">
        <v>44196</v>
      </c>
      <c r="N2" s="40">
        <v>44561</v>
      </c>
    </row>
    <row r="3" spans="1:14" customFormat="1" ht="14.5" thickBot="1">
      <c r="A3" s="54"/>
      <c r="B3" s="56" t="s">
        <v>66</v>
      </c>
      <c r="C3" s="56">
        <f t="shared" ref="C3:N3" si="0">C4+C24</f>
        <v>1133069</v>
      </c>
      <c r="D3" s="56">
        <f t="shared" si="0"/>
        <v>1132142</v>
      </c>
      <c r="E3" s="56">
        <f t="shared" si="0"/>
        <v>1067195</v>
      </c>
      <c r="F3" s="56">
        <f t="shared" si="0"/>
        <v>1131544</v>
      </c>
      <c r="G3" s="56">
        <f t="shared" si="0"/>
        <v>1094219</v>
      </c>
      <c r="H3" s="56">
        <f t="shared" si="0"/>
        <v>1098255</v>
      </c>
      <c r="I3" s="56">
        <f t="shared" si="0"/>
        <v>1125762</v>
      </c>
      <c r="J3" s="56">
        <f t="shared" si="0"/>
        <v>1245025</v>
      </c>
      <c r="K3" s="56">
        <f t="shared" si="0"/>
        <v>1338612</v>
      </c>
      <c r="L3" s="56">
        <f t="shared" si="0"/>
        <v>1500335</v>
      </c>
      <c r="M3" s="56">
        <f t="shared" si="0"/>
        <v>1711417</v>
      </c>
      <c r="N3" s="56">
        <f t="shared" si="0"/>
        <v>1632597</v>
      </c>
    </row>
    <row r="4" spans="1:14" ht="13.5" thickTop="1">
      <c r="B4" s="12" t="s">
        <v>60</v>
      </c>
      <c r="C4" s="31">
        <f t="shared" ref="C4:M4" si="1">SUM(C5:C23)</f>
        <v>106810</v>
      </c>
      <c r="D4" s="31">
        <f t="shared" si="1"/>
        <v>169472</v>
      </c>
      <c r="E4" s="31">
        <f t="shared" si="1"/>
        <v>215488</v>
      </c>
      <c r="F4" s="31">
        <f t="shared" si="1"/>
        <v>244629</v>
      </c>
      <c r="G4" s="31">
        <f t="shared" si="1"/>
        <v>197903</v>
      </c>
      <c r="H4" s="31">
        <f t="shared" si="1"/>
        <v>180651</v>
      </c>
      <c r="I4" s="31">
        <f t="shared" si="1"/>
        <v>222288</v>
      </c>
      <c r="J4" s="31">
        <f t="shared" si="1"/>
        <v>273816</v>
      </c>
      <c r="K4" s="31">
        <f t="shared" si="1"/>
        <v>417979</v>
      </c>
      <c r="L4" s="31">
        <f t="shared" si="1"/>
        <v>601235</v>
      </c>
      <c r="M4" s="31">
        <f t="shared" si="1"/>
        <v>731880</v>
      </c>
      <c r="N4" s="31">
        <f>SUM(N5:N23)</f>
        <v>524213</v>
      </c>
    </row>
    <row r="5" spans="1:14">
      <c r="B5" s="7" t="s">
        <v>36</v>
      </c>
      <c r="C5" s="10">
        <v>21436</v>
      </c>
      <c r="D5" s="10">
        <v>81933</v>
      </c>
      <c r="E5" s="10">
        <v>56502</v>
      </c>
      <c r="F5" s="10">
        <v>80708</v>
      </c>
      <c r="G5" s="10">
        <v>21451</v>
      </c>
      <c r="H5" s="10">
        <v>50145</v>
      </c>
      <c r="I5" s="10">
        <v>80279</v>
      </c>
      <c r="J5" s="10">
        <v>136214</v>
      </c>
      <c r="K5" s="10">
        <v>232433</v>
      </c>
      <c r="L5" s="10">
        <v>412922</v>
      </c>
      <c r="M5" s="10">
        <v>518714</v>
      </c>
      <c r="N5" s="10">
        <v>311072</v>
      </c>
    </row>
    <row r="6" spans="1:14">
      <c r="B6" s="7" t="s">
        <v>37</v>
      </c>
      <c r="C6" s="10">
        <v>11371</v>
      </c>
      <c r="D6" s="10">
        <v>14234</v>
      </c>
      <c r="E6" s="10">
        <v>15472</v>
      </c>
      <c r="F6" s="10">
        <v>17477</v>
      </c>
      <c r="G6" s="10">
        <v>11050</v>
      </c>
      <c r="H6" s="10">
        <v>16337</v>
      </c>
      <c r="I6" s="10">
        <v>29211</v>
      </c>
      <c r="J6" s="10">
        <v>18153</v>
      </c>
      <c r="K6" s="10">
        <v>38502</v>
      </c>
      <c r="L6" s="10">
        <v>37979</v>
      </c>
      <c r="M6" s="10">
        <v>40805</v>
      </c>
      <c r="N6" s="10">
        <v>40946</v>
      </c>
    </row>
    <row r="7" spans="1:14">
      <c r="B7" s="7" t="s">
        <v>38</v>
      </c>
      <c r="C7" s="10">
        <v>2116</v>
      </c>
      <c r="D7" s="10">
        <v>2473</v>
      </c>
      <c r="E7" s="10">
        <v>2362</v>
      </c>
      <c r="F7" s="10">
        <v>1492</v>
      </c>
      <c r="G7" s="10">
        <v>1560</v>
      </c>
      <c r="H7" s="10">
        <v>846</v>
      </c>
      <c r="I7" s="10">
        <v>4191</v>
      </c>
      <c r="J7" s="10">
        <v>466</v>
      </c>
      <c r="K7" s="10"/>
      <c r="L7" s="10">
        <v>0</v>
      </c>
      <c r="M7" s="10">
        <v>0</v>
      </c>
      <c r="N7" s="10" t="s">
        <v>74</v>
      </c>
    </row>
    <row r="8" spans="1:14">
      <c r="B8" s="7" t="s">
        <v>39</v>
      </c>
      <c r="C8" s="10">
        <v>2104</v>
      </c>
      <c r="D8" s="10">
        <v>2040</v>
      </c>
      <c r="E8" s="10">
        <v>2040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 t="s">
        <v>74</v>
      </c>
    </row>
    <row r="9" spans="1:14">
      <c r="B9" s="7" t="s">
        <v>21</v>
      </c>
      <c r="C9" s="10">
        <v>1297</v>
      </c>
      <c r="D9" s="10">
        <v>4816</v>
      </c>
      <c r="E9" s="10">
        <v>558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 t="s">
        <v>74</v>
      </c>
    </row>
    <row r="10" spans="1:14">
      <c r="B10" s="7" t="s">
        <v>40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323</v>
      </c>
      <c r="K10" s="10">
        <v>13357</v>
      </c>
      <c r="L10" s="10">
        <v>14990</v>
      </c>
      <c r="M10" s="10">
        <v>4901</v>
      </c>
      <c r="N10" s="10">
        <v>9064</v>
      </c>
    </row>
    <row r="11" spans="1:14">
      <c r="B11" s="7" t="s">
        <v>16</v>
      </c>
      <c r="C11" s="10">
        <v>0</v>
      </c>
      <c r="D11" s="10">
        <v>0</v>
      </c>
      <c r="E11" s="10">
        <v>0</v>
      </c>
      <c r="F11" s="10">
        <v>21803</v>
      </c>
      <c r="G11" s="10">
        <v>8212</v>
      </c>
      <c r="H11" s="10">
        <v>8115</v>
      </c>
      <c r="I11" s="10">
        <v>1774</v>
      </c>
      <c r="J11" s="10">
        <v>3463</v>
      </c>
      <c r="K11" s="10">
        <v>3174</v>
      </c>
      <c r="L11" s="10">
        <v>0</v>
      </c>
      <c r="M11" s="10">
        <v>0</v>
      </c>
      <c r="N11" s="10" t="s">
        <v>74</v>
      </c>
    </row>
    <row r="12" spans="1:14">
      <c r="B12" s="7" t="s">
        <v>41</v>
      </c>
      <c r="C12" s="10">
        <v>0</v>
      </c>
      <c r="D12" s="10">
        <v>1762</v>
      </c>
      <c r="E12" s="10">
        <v>221</v>
      </c>
      <c r="F12" s="10">
        <v>645</v>
      </c>
      <c r="G12" s="10">
        <v>6035</v>
      </c>
      <c r="H12" s="10">
        <v>835</v>
      </c>
      <c r="I12" s="10">
        <v>263</v>
      </c>
      <c r="J12" s="10">
        <v>148</v>
      </c>
      <c r="K12" s="10">
        <v>0</v>
      </c>
      <c r="L12" s="10">
        <v>0</v>
      </c>
      <c r="M12" s="10">
        <v>0</v>
      </c>
      <c r="N12" s="10" t="s">
        <v>74</v>
      </c>
    </row>
    <row r="13" spans="1:14">
      <c r="B13" s="7" t="s">
        <v>42</v>
      </c>
      <c r="C13" s="10">
        <v>0</v>
      </c>
      <c r="D13" s="10">
        <v>0</v>
      </c>
      <c r="E13" s="10">
        <v>1075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 t="s">
        <v>74</v>
      </c>
    </row>
    <row r="14" spans="1:14">
      <c r="B14" s="7" t="s">
        <v>75</v>
      </c>
      <c r="C14" s="10">
        <v>14260</v>
      </c>
      <c r="D14" s="10">
        <v>0</v>
      </c>
      <c r="E14" s="10">
        <v>0</v>
      </c>
      <c r="F14" s="10">
        <v>14008</v>
      </c>
      <c r="G14" s="10">
        <v>0</v>
      </c>
      <c r="H14" s="10">
        <v>2784</v>
      </c>
      <c r="I14" s="10">
        <v>11</v>
      </c>
      <c r="J14" s="10">
        <v>1331</v>
      </c>
      <c r="K14" s="10">
        <v>2313</v>
      </c>
      <c r="L14" s="10">
        <v>2946</v>
      </c>
      <c r="M14" s="10">
        <v>11245</v>
      </c>
      <c r="N14" s="10">
        <v>3591</v>
      </c>
    </row>
    <row r="15" spans="1:14">
      <c r="B15" s="7" t="s">
        <v>43</v>
      </c>
      <c r="C15" s="10">
        <v>4323</v>
      </c>
      <c r="D15" s="10">
        <v>3350</v>
      </c>
      <c r="E15" s="10">
        <v>11349</v>
      </c>
      <c r="F15" s="10">
        <v>1438</v>
      </c>
      <c r="G15" s="10">
        <v>1512</v>
      </c>
      <c r="H15" s="10">
        <v>1712</v>
      </c>
      <c r="I15" s="10">
        <v>1552</v>
      </c>
      <c r="J15" s="10">
        <v>1123</v>
      </c>
      <c r="K15" s="10">
        <v>1641</v>
      </c>
      <c r="L15" s="10">
        <v>1199</v>
      </c>
      <c r="M15" s="10">
        <v>1420</v>
      </c>
      <c r="N15" s="10">
        <v>626</v>
      </c>
    </row>
    <row r="16" spans="1:14">
      <c r="B16" s="7" t="s">
        <v>44</v>
      </c>
      <c r="C16" s="10">
        <v>2460</v>
      </c>
      <c r="D16" s="10">
        <v>2630</v>
      </c>
      <c r="E16" s="10">
        <v>2111</v>
      </c>
      <c r="F16" s="10">
        <v>2073</v>
      </c>
      <c r="G16" s="10">
        <v>2141</v>
      </c>
      <c r="H16" s="10">
        <v>2099</v>
      </c>
      <c r="I16" s="10">
        <v>1965</v>
      </c>
      <c r="J16" s="10">
        <v>1789</v>
      </c>
      <c r="K16" s="10">
        <v>1930</v>
      </c>
      <c r="L16" s="10">
        <v>1609</v>
      </c>
      <c r="M16" s="10">
        <v>1865</v>
      </c>
      <c r="N16" s="10">
        <v>1847</v>
      </c>
    </row>
    <row r="17" spans="1:14">
      <c r="B17" s="7" t="s">
        <v>45</v>
      </c>
      <c r="C17" s="10">
        <v>0</v>
      </c>
      <c r="D17" s="10">
        <v>0</v>
      </c>
      <c r="E17" s="10">
        <v>37690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 t="s">
        <v>74</v>
      </c>
    </row>
    <row r="18" spans="1:14">
      <c r="B18" s="7" t="s">
        <v>46</v>
      </c>
      <c r="C18" s="10">
        <v>98</v>
      </c>
      <c r="D18" s="10">
        <v>196</v>
      </c>
      <c r="E18" s="10">
        <v>65</v>
      </c>
      <c r="F18" s="10">
        <v>101</v>
      </c>
      <c r="G18" s="10">
        <v>188</v>
      </c>
      <c r="H18" s="10">
        <v>236</v>
      </c>
      <c r="I18" s="10">
        <v>214</v>
      </c>
      <c r="J18" s="10">
        <v>245</v>
      </c>
      <c r="K18" s="10">
        <v>1577</v>
      </c>
      <c r="L18" s="10">
        <v>3000</v>
      </c>
      <c r="M18" s="10">
        <v>4550</v>
      </c>
      <c r="N18" s="10">
        <v>917</v>
      </c>
    </row>
    <row r="19" spans="1:14">
      <c r="B19" s="7" t="s">
        <v>47</v>
      </c>
      <c r="C19" s="10">
        <v>32390</v>
      </c>
      <c r="D19" s="10">
        <v>35283</v>
      </c>
      <c r="E19" s="10">
        <v>44991</v>
      </c>
      <c r="F19" s="10">
        <v>42866</v>
      </c>
      <c r="G19" s="10">
        <v>71990</v>
      </c>
      <c r="H19" s="10">
        <v>75623</v>
      </c>
      <c r="I19" s="10">
        <v>85141</v>
      </c>
      <c r="J19" s="10">
        <v>79364</v>
      </c>
      <c r="K19" s="10">
        <v>85337</v>
      </c>
      <c r="L19" s="10">
        <v>91558</v>
      </c>
      <c r="M19" s="10">
        <v>112714</v>
      </c>
      <c r="N19" s="10">
        <v>132732</v>
      </c>
    </row>
    <row r="20" spans="1:14">
      <c r="B20" s="7" t="s">
        <v>48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15545</v>
      </c>
      <c r="K20" s="10">
        <v>16129</v>
      </c>
      <c r="L20" s="10">
        <v>16824</v>
      </c>
      <c r="M20" s="10">
        <v>17584</v>
      </c>
      <c r="N20" s="10">
        <v>7868</v>
      </c>
    </row>
    <row r="21" spans="1:14">
      <c r="B21" s="7" t="s">
        <v>19</v>
      </c>
      <c r="C21" s="10">
        <v>7769</v>
      </c>
      <c r="D21" s="10">
        <v>6637</v>
      </c>
      <c r="E21" s="10">
        <v>31211</v>
      </c>
      <c r="F21" s="10">
        <v>25295</v>
      </c>
      <c r="G21" s="10">
        <v>10123</v>
      </c>
      <c r="H21" s="10">
        <v>13033</v>
      </c>
      <c r="I21" s="10">
        <v>10372</v>
      </c>
      <c r="J21" s="10">
        <v>10161</v>
      </c>
      <c r="K21" s="10">
        <v>10999</v>
      </c>
      <c r="L21" s="10">
        <v>11671</v>
      </c>
      <c r="M21" s="10">
        <v>14466</v>
      </c>
      <c r="N21" s="10">
        <v>12110</v>
      </c>
    </row>
    <row r="22" spans="1:14">
      <c r="B22" s="7" t="s">
        <v>49</v>
      </c>
      <c r="C22" s="10">
        <v>-4751</v>
      </c>
      <c r="D22" s="10">
        <v>-5271</v>
      </c>
      <c r="E22" s="10">
        <v>-8600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 t="s">
        <v>74</v>
      </c>
    </row>
    <row r="23" spans="1:14">
      <c r="B23" s="33" t="s">
        <v>50</v>
      </c>
      <c r="C23" s="14">
        <v>11937</v>
      </c>
      <c r="D23" s="14">
        <v>19389</v>
      </c>
      <c r="E23" s="14">
        <v>18441</v>
      </c>
      <c r="F23" s="14">
        <f>36723</f>
        <v>36723</v>
      </c>
      <c r="G23" s="14">
        <v>63641</v>
      </c>
      <c r="H23" s="14">
        <v>8886</v>
      </c>
      <c r="I23" s="14">
        <v>7315</v>
      </c>
      <c r="J23" s="14">
        <v>5491</v>
      </c>
      <c r="K23" s="14">
        <v>10587</v>
      </c>
      <c r="L23" s="14">
        <v>6537</v>
      </c>
      <c r="M23" s="14">
        <v>3616</v>
      </c>
      <c r="N23" s="14">
        <v>3440</v>
      </c>
    </row>
    <row r="24" spans="1:14">
      <c r="B24" s="12" t="s">
        <v>61</v>
      </c>
      <c r="C24" s="12">
        <f t="shared" ref="C24:N24" si="2">SUM(C26:C35)</f>
        <v>1026259</v>
      </c>
      <c r="D24" s="12">
        <f t="shared" si="2"/>
        <v>962670</v>
      </c>
      <c r="E24" s="12">
        <f t="shared" si="2"/>
        <v>851707</v>
      </c>
      <c r="F24" s="12">
        <f t="shared" si="2"/>
        <v>886915</v>
      </c>
      <c r="G24" s="12">
        <f t="shared" si="2"/>
        <v>896316</v>
      </c>
      <c r="H24" s="12">
        <f t="shared" si="2"/>
        <v>917604</v>
      </c>
      <c r="I24" s="12">
        <f t="shared" si="2"/>
        <v>903474</v>
      </c>
      <c r="J24" s="12">
        <f t="shared" si="2"/>
        <v>971209</v>
      </c>
      <c r="K24" s="12">
        <f t="shared" si="2"/>
        <v>920633</v>
      </c>
      <c r="L24" s="12">
        <f t="shared" si="2"/>
        <v>899100</v>
      </c>
      <c r="M24" s="12">
        <f t="shared" si="2"/>
        <v>979537</v>
      </c>
      <c r="N24" s="12">
        <f t="shared" si="2"/>
        <v>1108384</v>
      </c>
    </row>
    <row r="25" spans="1:14" hidden="1">
      <c r="B25" s="20" t="s">
        <v>35</v>
      </c>
      <c r="C25" s="18">
        <f t="shared" ref="C25:K25" si="3">SUM(C26:C32)</f>
        <v>461997</v>
      </c>
      <c r="D25" s="18">
        <f t="shared" si="3"/>
        <v>449001</v>
      </c>
      <c r="E25" s="18">
        <f t="shared" si="3"/>
        <v>481776</v>
      </c>
      <c r="F25" s="18">
        <f t="shared" si="3"/>
        <v>789562</v>
      </c>
      <c r="G25" s="18">
        <f t="shared" si="3"/>
        <v>706067</v>
      </c>
      <c r="H25" s="18">
        <f t="shared" si="3"/>
        <v>737917</v>
      </c>
      <c r="I25" s="18">
        <f t="shared" si="3"/>
        <v>730859</v>
      </c>
      <c r="J25" s="18">
        <f t="shared" si="3"/>
        <v>792376</v>
      </c>
      <c r="K25" s="18">
        <f t="shared" si="3"/>
        <v>693794</v>
      </c>
      <c r="L25" s="18">
        <f>SUM(L26:L32)</f>
        <v>669469</v>
      </c>
      <c r="M25" s="18"/>
      <c r="N25" s="18"/>
    </row>
    <row r="26" spans="1:14" customFormat="1">
      <c r="A26" s="55"/>
      <c r="B26" s="7" t="s">
        <v>47</v>
      </c>
      <c r="C26" s="10">
        <v>421073</v>
      </c>
      <c r="D26" s="10">
        <v>423396</v>
      </c>
      <c r="E26" s="10">
        <v>433962</v>
      </c>
      <c r="F26" s="10">
        <v>432236</v>
      </c>
      <c r="G26" s="10">
        <v>392959</v>
      </c>
      <c r="H26" s="10">
        <v>404984</v>
      </c>
      <c r="I26" s="10">
        <v>391257</v>
      </c>
      <c r="J26" s="10">
        <v>352015</v>
      </c>
      <c r="K26" s="10">
        <v>328676</v>
      </c>
      <c r="L26" s="10">
        <v>294160</v>
      </c>
      <c r="M26" s="10">
        <v>283387</v>
      </c>
      <c r="N26" s="10">
        <v>232290</v>
      </c>
    </row>
    <row r="27" spans="1:14" customFormat="1">
      <c r="A27" s="55"/>
      <c r="B27" s="7" t="s">
        <v>48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13879</v>
      </c>
      <c r="I27" s="10">
        <v>0</v>
      </c>
      <c r="J27" s="10">
        <v>96915</v>
      </c>
      <c r="K27" s="10">
        <v>91447</v>
      </c>
      <c r="L27" s="10">
        <v>85208</v>
      </c>
      <c r="M27" s="10">
        <v>77677</v>
      </c>
      <c r="N27" s="10">
        <v>83580</v>
      </c>
    </row>
    <row r="28" spans="1:14" customFormat="1">
      <c r="A28" s="55"/>
      <c r="B28" s="7" t="s">
        <v>76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48052</v>
      </c>
      <c r="N28" s="10">
        <v>124665</v>
      </c>
    </row>
    <row r="29" spans="1:14" customFormat="1">
      <c r="A29" s="55"/>
      <c r="B29" s="7" t="s">
        <v>19</v>
      </c>
      <c r="C29" s="10">
        <v>8839</v>
      </c>
      <c r="D29" s="10">
        <v>10955</v>
      </c>
      <c r="E29" s="10">
        <v>4691</v>
      </c>
      <c r="F29" s="10">
        <v>8536</v>
      </c>
      <c r="G29" s="10">
        <v>9400</v>
      </c>
      <c r="H29" s="10"/>
      <c r="I29" s="10">
        <v>15806</v>
      </c>
      <c r="J29" s="10">
        <v>15336</v>
      </c>
      <c r="K29" s="10">
        <v>15597</v>
      </c>
      <c r="L29" s="10">
        <v>17067</v>
      </c>
      <c r="M29" s="10">
        <v>25329</v>
      </c>
      <c r="N29" s="10">
        <v>32040</v>
      </c>
    </row>
    <row r="30" spans="1:14" customFormat="1" ht="12.75" customHeight="1">
      <c r="A30" s="55"/>
      <c r="B30" s="7" t="s">
        <v>40</v>
      </c>
      <c r="C30" s="10">
        <v>0</v>
      </c>
      <c r="D30" s="10">
        <v>0</v>
      </c>
      <c r="E30" s="10">
        <v>0</v>
      </c>
      <c r="F30" s="10">
        <v>52574</v>
      </c>
      <c r="G30" s="10">
        <v>29330</v>
      </c>
      <c r="H30" s="10">
        <v>40716</v>
      </c>
      <c r="I30" s="10">
        <v>46386</v>
      </c>
      <c r="J30" s="10">
        <v>53683</v>
      </c>
      <c r="K30" s="10">
        <v>62419</v>
      </c>
      <c r="L30" s="10">
        <v>77660</v>
      </c>
      <c r="M30" s="10">
        <v>112866</v>
      </c>
      <c r="N30" s="10">
        <v>202073</v>
      </c>
    </row>
    <row r="31" spans="1:14" customFormat="1">
      <c r="A31" s="55"/>
      <c r="B31" s="7" t="s">
        <v>51</v>
      </c>
      <c r="C31" s="10">
        <v>0</v>
      </c>
      <c r="D31" s="10">
        <v>0</v>
      </c>
      <c r="E31" s="10">
        <v>0</v>
      </c>
      <c r="F31" s="10">
        <v>296216</v>
      </c>
      <c r="G31" s="10">
        <v>274378</v>
      </c>
      <c r="H31" s="10">
        <v>275273</v>
      </c>
      <c r="I31" s="10">
        <v>275273</v>
      </c>
      <c r="J31" s="10">
        <v>273218</v>
      </c>
      <c r="K31" s="10">
        <v>195374</v>
      </c>
      <c r="L31" s="10">
        <v>195374</v>
      </c>
      <c r="M31" s="10">
        <v>195374</v>
      </c>
      <c r="N31" s="10">
        <v>195374</v>
      </c>
    </row>
    <row r="32" spans="1:14" customFormat="1">
      <c r="A32" s="55"/>
      <c r="B32" s="7" t="s">
        <v>50</v>
      </c>
      <c r="C32" s="10">
        <v>32085</v>
      </c>
      <c r="D32" s="10">
        <v>14650</v>
      </c>
      <c r="E32" s="10">
        <v>43123</v>
      </c>
      <c r="F32" s="10">
        <v>0</v>
      </c>
      <c r="G32" s="10">
        <v>0</v>
      </c>
      <c r="H32" s="10">
        <v>3065</v>
      </c>
      <c r="I32" s="10">
        <v>2137</v>
      </c>
      <c r="J32" s="10">
        <v>1209</v>
      </c>
      <c r="K32" s="10">
        <v>281</v>
      </c>
      <c r="L32" s="10">
        <v>0</v>
      </c>
      <c r="M32" s="10">
        <v>0</v>
      </c>
      <c r="N32" s="10" t="s">
        <v>74</v>
      </c>
    </row>
    <row r="33" spans="1:16383" s="8" customFormat="1">
      <c r="A33" s="43"/>
      <c r="B33" s="19" t="s">
        <v>52</v>
      </c>
      <c r="C33" s="10">
        <v>1390</v>
      </c>
      <c r="D33" s="10">
        <v>1391</v>
      </c>
      <c r="E33" s="10">
        <v>1389</v>
      </c>
      <c r="F33" s="10">
        <v>1390</v>
      </c>
      <c r="G33" s="10">
        <v>1390</v>
      </c>
      <c r="H33" s="10">
        <v>1390</v>
      </c>
      <c r="I33" s="10">
        <v>1390</v>
      </c>
      <c r="J33" s="10">
        <v>1390</v>
      </c>
      <c r="K33" s="10">
        <v>1390</v>
      </c>
      <c r="L33" s="10">
        <v>1390</v>
      </c>
      <c r="M33" s="10">
        <v>1390</v>
      </c>
      <c r="N33" s="10">
        <v>1392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8" customFormat="1">
      <c r="A34" s="43"/>
      <c r="B34" s="19" t="s">
        <v>53</v>
      </c>
      <c r="C34" s="10">
        <v>562236</v>
      </c>
      <c r="D34" s="10">
        <v>511394</v>
      </c>
      <c r="E34" s="10">
        <v>367977</v>
      </c>
      <c r="F34" s="10">
        <v>95560</v>
      </c>
      <c r="G34" s="10">
        <v>188311</v>
      </c>
      <c r="H34" s="10">
        <v>176037</v>
      </c>
      <c r="I34" s="10">
        <v>169461</v>
      </c>
      <c r="J34" s="10">
        <v>174876</v>
      </c>
      <c r="K34" s="10">
        <v>222987</v>
      </c>
      <c r="L34" s="10">
        <v>222237</v>
      </c>
      <c r="M34" s="10">
        <v>227463</v>
      </c>
      <c r="N34" s="10">
        <v>226232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8" customFormat="1">
      <c r="A35" s="43"/>
      <c r="B35" s="20" t="s">
        <v>54</v>
      </c>
      <c r="C35" s="14">
        <v>636</v>
      </c>
      <c r="D35" s="14">
        <v>884</v>
      </c>
      <c r="E35" s="14">
        <v>565</v>
      </c>
      <c r="F35" s="14">
        <v>403</v>
      </c>
      <c r="G35" s="14">
        <v>548</v>
      </c>
      <c r="H35" s="14">
        <v>2260</v>
      </c>
      <c r="I35" s="14">
        <v>1764</v>
      </c>
      <c r="J35" s="14">
        <v>2567</v>
      </c>
      <c r="K35" s="14">
        <v>2462</v>
      </c>
      <c r="L35" s="14">
        <v>6004</v>
      </c>
      <c r="M35" s="14">
        <v>7999</v>
      </c>
      <c r="N35" s="14">
        <v>10738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8" customFormat="1" ht="12" customHeight="1">
      <c r="A36" s="43"/>
      <c r="C36"/>
      <c r="D36" s="32"/>
      <c r="E36" s="32"/>
      <c r="F36" s="32"/>
      <c r="G36" s="32"/>
      <c r="H36" s="32"/>
      <c r="I36" s="32"/>
      <c r="J36" s="32"/>
      <c r="K36" s="32"/>
      <c r="L36" s="32"/>
      <c r="M36" s="32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6" customFormat="1" hidden="1">
      <c r="A37" s="43"/>
      <c r="B37" s="1" t="s">
        <v>23</v>
      </c>
      <c r="D37"/>
      <c r="E37"/>
      <c r="F37"/>
      <c r="G37"/>
      <c r="H37"/>
      <c r="I37"/>
      <c r="J37"/>
      <c r="K37"/>
      <c r="L37"/>
      <c r="M37"/>
      <c r="N37" s="6" t="e">
        <f>N3-PASSIVO_PL!#REF!</f>
        <v>#REF!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7" customFormat="1" ht="172.5" customHeight="1">
      <c r="A38" s="43"/>
      <c r="B38" s="64" t="s">
        <v>73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7" customFormat="1" ht="36" customHeight="1">
      <c r="A39" s="43"/>
      <c r="B39" s="8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</sheetData>
  <pageMargins left="0.7" right="0.7" top="0.75" bottom="0.75" header="0.3" footer="0.3"/>
  <pageSetup orientation="portrait" r:id="rId1"/>
  <ignoredErrors>
    <ignoredError sqref="C25:L2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FF0000"/>
  </sheetPr>
  <dimension ref="A1:XFC48"/>
  <sheetViews>
    <sheetView showGridLines="0" zoomScale="120" zoomScaleNormal="120" workbookViewId="0">
      <pane xSplit="2" ySplit="3" topLeftCell="C4" activePane="bottomRight" state="frozen"/>
      <selection sqref="A1:A1048576"/>
      <selection pane="topRight" sqref="A1:A1048576"/>
      <selection pane="bottomLeft" sqref="A1:A1048576"/>
      <selection pane="bottomRight"/>
    </sheetView>
  </sheetViews>
  <sheetFormatPr defaultColWidth="0" defaultRowHeight="0" customHeight="1" zeroHeight="1"/>
  <cols>
    <col min="1" max="1" width="19.296875" style="47" customWidth="1"/>
    <col min="2" max="2" width="55.796875" style="5" customWidth="1"/>
    <col min="3" max="5" width="11" style="5" bestFit="1" customWidth="1"/>
    <col min="6" max="6" width="11.5" style="5" customWidth="1"/>
    <col min="7" max="7" width="11" style="5" bestFit="1" customWidth="1"/>
    <col min="8" max="12" width="11" style="5" customWidth="1"/>
    <col min="13" max="13" width="10.296875" style="5" customWidth="1"/>
    <col min="14" max="14" width="11.5" style="5" bestFit="1" customWidth="1"/>
    <col min="15" max="16" width="9.296875" hidden="1"/>
    <col min="16384" max="16384" width="9.296875" hidden="1"/>
  </cols>
  <sheetData>
    <row r="1" spans="1:14" ht="8.5" customHeight="1">
      <c r="A1" s="58"/>
      <c r="B1" s="58">
        <v>1</v>
      </c>
      <c r="C1" s="51">
        <v>2</v>
      </c>
      <c r="D1" s="58">
        <v>3</v>
      </c>
      <c r="E1" s="58">
        <v>4</v>
      </c>
      <c r="F1" s="58">
        <v>5</v>
      </c>
      <c r="G1" s="58">
        <v>6</v>
      </c>
      <c r="H1" s="58">
        <v>7</v>
      </c>
      <c r="I1" s="58">
        <v>8</v>
      </c>
      <c r="J1" s="58">
        <v>9</v>
      </c>
      <c r="K1" s="58">
        <v>11</v>
      </c>
      <c r="L1" s="58">
        <v>12</v>
      </c>
      <c r="M1" s="58">
        <v>13</v>
      </c>
      <c r="N1" s="58"/>
    </row>
    <row r="2" spans="1:14" ht="11.25" customHeight="1">
      <c r="A2" s="38"/>
      <c r="B2" s="39" t="s">
        <v>67</v>
      </c>
      <c r="C2" s="40">
        <v>40543</v>
      </c>
      <c r="D2" s="40">
        <v>40908</v>
      </c>
      <c r="E2" s="40">
        <v>41274</v>
      </c>
      <c r="F2" s="40">
        <v>41639</v>
      </c>
      <c r="G2" s="40">
        <v>42004</v>
      </c>
      <c r="H2" s="40">
        <v>42369</v>
      </c>
      <c r="I2" s="40">
        <v>42735</v>
      </c>
      <c r="J2" s="40">
        <v>43100</v>
      </c>
      <c r="K2" s="40">
        <v>43465</v>
      </c>
      <c r="L2" s="40">
        <v>43830</v>
      </c>
      <c r="M2" s="40">
        <v>44196</v>
      </c>
      <c r="N2" s="40">
        <v>44561</v>
      </c>
    </row>
    <row r="3" spans="1:14" ht="13.5" customHeight="1" thickBot="1">
      <c r="A3" s="45"/>
      <c r="B3" s="15" t="s">
        <v>68</v>
      </c>
      <c r="C3" s="15">
        <f t="shared" ref="C3:M3" si="0">SUM(C4,C22,C34,)</f>
        <v>1133069</v>
      </c>
      <c r="D3" s="15">
        <f t="shared" si="0"/>
        <v>1132142</v>
      </c>
      <c r="E3" s="15">
        <f t="shared" si="0"/>
        <v>1067195</v>
      </c>
      <c r="F3" s="15">
        <f t="shared" si="0"/>
        <v>1131544</v>
      </c>
      <c r="G3" s="15">
        <f t="shared" si="0"/>
        <v>1094219</v>
      </c>
      <c r="H3" s="15">
        <f t="shared" si="0"/>
        <v>1098255</v>
      </c>
      <c r="I3" s="15">
        <f t="shared" si="0"/>
        <v>1125762</v>
      </c>
      <c r="J3" s="15">
        <f t="shared" si="0"/>
        <v>1245025</v>
      </c>
      <c r="K3" s="15">
        <f t="shared" si="0"/>
        <v>1338612</v>
      </c>
      <c r="L3" s="15">
        <f t="shared" si="0"/>
        <v>1500335</v>
      </c>
      <c r="M3" s="15">
        <f t="shared" si="0"/>
        <v>1711417</v>
      </c>
      <c r="N3" s="15">
        <f t="shared" ref="N3" si="1">SUM(N4,N22,N34,)</f>
        <v>1632597</v>
      </c>
    </row>
    <row r="4" spans="1:14" ht="12" customHeight="1" thickTop="1">
      <c r="A4" s="46"/>
      <c r="B4" s="12" t="s">
        <v>62</v>
      </c>
      <c r="C4" s="28">
        <f t="shared" ref="C4:M4" si="2">SUM(C5:C21)</f>
        <v>86033</v>
      </c>
      <c r="D4" s="28">
        <f t="shared" si="2"/>
        <v>139687</v>
      </c>
      <c r="E4" s="28">
        <f t="shared" si="2"/>
        <v>75244</v>
      </c>
      <c r="F4" s="28">
        <f t="shared" si="2"/>
        <v>92824</v>
      </c>
      <c r="G4" s="28">
        <f t="shared" si="2"/>
        <v>81430</v>
      </c>
      <c r="H4" s="28">
        <f t="shared" si="2"/>
        <v>70240</v>
      </c>
      <c r="I4" s="28">
        <f t="shared" si="2"/>
        <v>94413</v>
      </c>
      <c r="J4" s="28">
        <f t="shared" si="2"/>
        <v>96414</v>
      </c>
      <c r="K4" s="28">
        <f t="shared" si="2"/>
        <v>137179</v>
      </c>
      <c r="L4" s="28">
        <f t="shared" si="2"/>
        <v>124657</v>
      </c>
      <c r="M4" s="28">
        <f t="shared" si="2"/>
        <v>433571</v>
      </c>
      <c r="N4" s="28">
        <f t="shared" ref="N4" si="3">SUM(N5:N21)</f>
        <v>129178</v>
      </c>
    </row>
    <row r="5" spans="1:14" ht="12" customHeight="1">
      <c r="B5" s="4" t="s">
        <v>10</v>
      </c>
      <c r="C5" s="10">
        <v>3110</v>
      </c>
      <c r="D5" s="10">
        <v>9581</v>
      </c>
      <c r="E5" s="10">
        <v>7635</v>
      </c>
      <c r="F5" s="10">
        <v>6631</v>
      </c>
      <c r="G5" s="10">
        <v>8332</v>
      </c>
      <c r="H5" s="10">
        <v>4742</v>
      </c>
      <c r="I5" s="10">
        <v>5084</v>
      </c>
      <c r="J5" s="10">
        <v>6923</v>
      </c>
      <c r="K5" s="10">
        <v>6763</v>
      </c>
      <c r="L5" s="10">
        <v>4627</v>
      </c>
      <c r="M5" s="10">
        <v>4656</v>
      </c>
      <c r="N5" s="10">
        <v>6713</v>
      </c>
    </row>
    <row r="6" spans="1:14" ht="12" customHeight="1">
      <c r="B6" s="4" t="s">
        <v>71</v>
      </c>
      <c r="C6" s="10">
        <v>19371</v>
      </c>
      <c r="D6" s="10">
        <v>8509</v>
      </c>
      <c r="E6" s="10">
        <v>0</v>
      </c>
      <c r="F6" s="10">
        <v>0</v>
      </c>
      <c r="G6" s="10">
        <v>2959</v>
      </c>
      <c r="H6" s="10">
        <v>6549</v>
      </c>
      <c r="I6" s="10">
        <v>6671</v>
      </c>
      <c r="J6" s="10">
        <v>7312</v>
      </c>
      <c r="K6" s="10">
        <v>6744</v>
      </c>
      <c r="L6" s="10">
        <v>5208</v>
      </c>
      <c r="M6" s="10">
        <v>66361</v>
      </c>
      <c r="N6" s="10" t="s">
        <v>74</v>
      </c>
    </row>
    <row r="7" spans="1:14" ht="12" customHeight="1">
      <c r="B7" s="4" t="s">
        <v>11</v>
      </c>
      <c r="C7" s="10">
        <v>5284</v>
      </c>
      <c r="D7" s="10">
        <v>5802</v>
      </c>
      <c r="E7" s="10">
        <v>4713</v>
      </c>
      <c r="F7" s="10">
        <v>4164</v>
      </c>
      <c r="G7" s="10">
        <v>5198</v>
      </c>
      <c r="H7" s="10">
        <v>4824</v>
      </c>
      <c r="I7" s="10">
        <v>5382</v>
      </c>
      <c r="J7" s="10">
        <v>6204</v>
      </c>
      <c r="K7" s="10">
        <v>5491</v>
      </c>
      <c r="L7" s="10">
        <v>3257</v>
      </c>
      <c r="M7" s="10">
        <v>4593</v>
      </c>
      <c r="N7" s="10">
        <v>4724</v>
      </c>
    </row>
    <row r="8" spans="1:14" ht="12" customHeight="1">
      <c r="B8" s="4" t="s">
        <v>12</v>
      </c>
      <c r="C8" s="10">
        <v>12270</v>
      </c>
      <c r="D8" s="10">
        <v>11886</v>
      </c>
      <c r="E8" s="10">
        <v>11081</v>
      </c>
      <c r="F8" s="10">
        <v>10990</v>
      </c>
      <c r="G8" s="10">
        <v>11495</v>
      </c>
      <c r="H8" s="10">
        <v>5758</v>
      </c>
      <c r="I8" s="10">
        <v>6220</v>
      </c>
      <c r="J8" s="10">
        <v>5990</v>
      </c>
      <c r="K8" s="10">
        <v>10177</v>
      </c>
      <c r="L8" s="10">
        <v>14491</v>
      </c>
      <c r="M8" s="10">
        <v>15982</v>
      </c>
      <c r="N8" s="10">
        <v>12335</v>
      </c>
    </row>
    <row r="9" spans="1:14" ht="12" customHeight="1">
      <c r="B9" s="4" t="s">
        <v>4</v>
      </c>
      <c r="C9" s="10">
        <v>20506</v>
      </c>
      <c r="D9" s="10">
        <v>43401</v>
      </c>
      <c r="E9" s="10">
        <v>22789</v>
      </c>
      <c r="F9" s="10">
        <v>20980</v>
      </c>
      <c r="G9" s="10">
        <v>22114</v>
      </c>
      <c r="H9" s="10">
        <v>16833</v>
      </c>
      <c r="I9" s="10">
        <v>32784</v>
      </c>
      <c r="J9" s="10">
        <v>11348</v>
      </c>
      <c r="K9" s="10">
        <v>11956</v>
      </c>
      <c r="L9" s="10">
        <v>4915</v>
      </c>
      <c r="M9" s="10">
        <v>31744</v>
      </c>
      <c r="N9" s="10">
        <v>56890</v>
      </c>
    </row>
    <row r="10" spans="1:14" ht="12" customHeight="1">
      <c r="B10" s="4" t="s">
        <v>13</v>
      </c>
      <c r="C10" s="10">
        <v>9564</v>
      </c>
      <c r="D10" s="10">
        <v>7998</v>
      </c>
      <c r="E10" s="10">
        <v>4756</v>
      </c>
      <c r="F10" s="10">
        <v>4179</v>
      </c>
      <c r="G10" s="10">
        <v>4605</v>
      </c>
      <c r="H10" s="10">
        <v>4426</v>
      </c>
      <c r="I10" s="10">
        <v>4880</v>
      </c>
      <c r="J10" s="10">
        <v>4368</v>
      </c>
      <c r="K10" s="10">
        <v>6309</v>
      </c>
      <c r="L10" s="10">
        <v>5676</v>
      </c>
      <c r="M10" s="10">
        <v>5718</v>
      </c>
      <c r="N10" s="10">
        <v>6711</v>
      </c>
    </row>
    <row r="11" spans="1:14" ht="12" customHeight="1">
      <c r="B11" s="4" t="s">
        <v>14</v>
      </c>
      <c r="C11" s="10">
        <v>0</v>
      </c>
      <c r="D11" s="10">
        <v>0</v>
      </c>
      <c r="E11" s="10">
        <v>0</v>
      </c>
      <c r="F11" s="10">
        <v>0</v>
      </c>
      <c r="G11" s="10">
        <v>3485</v>
      </c>
      <c r="H11" s="10">
        <v>78</v>
      </c>
      <c r="I11" s="10">
        <v>143</v>
      </c>
      <c r="J11" s="10">
        <v>0</v>
      </c>
      <c r="K11" s="10">
        <v>0</v>
      </c>
      <c r="L11" s="10">
        <v>0</v>
      </c>
      <c r="M11" s="10">
        <v>0</v>
      </c>
      <c r="N11" s="10" t="s">
        <v>74</v>
      </c>
    </row>
    <row r="12" spans="1:14" ht="12" customHeight="1">
      <c r="B12" s="4" t="s">
        <v>15</v>
      </c>
      <c r="C12" s="10">
        <v>3190</v>
      </c>
      <c r="D12" s="10">
        <v>86</v>
      </c>
      <c r="E12" s="10">
        <v>86</v>
      </c>
      <c r="F12" s="10">
        <v>1509</v>
      </c>
      <c r="G12" s="10">
        <v>87</v>
      </c>
      <c r="H12" s="10">
        <v>3716</v>
      </c>
      <c r="I12" s="10">
        <v>16010</v>
      </c>
      <c r="J12" s="10">
        <v>34473</v>
      </c>
      <c r="K12" s="10">
        <v>27915</v>
      </c>
      <c r="L12" s="10">
        <v>26880</v>
      </c>
      <c r="M12" s="10">
        <v>237990</v>
      </c>
      <c r="N12" s="10">
        <v>9138</v>
      </c>
    </row>
    <row r="13" spans="1:14" ht="12" customHeight="1">
      <c r="B13" s="4" t="s">
        <v>16</v>
      </c>
      <c r="C13" s="10">
        <v>0</v>
      </c>
      <c r="D13" s="10">
        <v>0</v>
      </c>
      <c r="E13" s="10"/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53</v>
      </c>
      <c r="M13" s="10">
        <v>0</v>
      </c>
      <c r="N13" s="10" t="s">
        <v>74</v>
      </c>
    </row>
    <row r="14" spans="1:14" ht="12" customHeight="1">
      <c r="B14" s="4" t="s">
        <v>17</v>
      </c>
      <c r="C14" s="10">
        <v>6746</v>
      </c>
      <c r="D14" s="10">
        <v>7199</v>
      </c>
      <c r="E14" s="10">
        <v>7855</v>
      </c>
      <c r="F14" s="10">
        <v>9529</v>
      </c>
      <c r="G14" s="10">
        <v>7480</v>
      </c>
      <c r="H14" s="10">
        <v>5637</v>
      </c>
      <c r="I14" s="10">
        <v>5806</v>
      </c>
      <c r="J14" s="10">
        <v>5504</v>
      </c>
      <c r="K14" s="10">
        <v>5200</v>
      </c>
      <c r="L14" s="10">
        <v>6445</v>
      </c>
      <c r="M14" s="10">
        <v>4490</v>
      </c>
      <c r="N14" s="10">
        <v>2654</v>
      </c>
    </row>
    <row r="15" spans="1:14" ht="12" customHeight="1">
      <c r="B15" s="4" t="s">
        <v>18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1801</v>
      </c>
      <c r="K15" s="10">
        <v>1801</v>
      </c>
      <c r="L15" s="10">
        <v>1801</v>
      </c>
      <c r="M15" s="10">
        <v>1801</v>
      </c>
      <c r="N15" s="10">
        <v>1801</v>
      </c>
    </row>
    <row r="16" spans="1:14" ht="12" customHeight="1">
      <c r="B16" s="4" t="s">
        <v>19</v>
      </c>
      <c r="C16" s="10">
        <v>0</v>
      </c>
      <c r="D16" s="10">
        <v>40000</v>
      </c>
      <c r="E16" s="10">
        <v>872</v>
      </c>
      <c r="F16" s="10">
        <v>19803</v>
      </c>
      <c r="G16" s="10">
        <v>8325</v>
      </c>
      <c r="H16" s="10">
        <v>7178</v>
      </c>
      <c r="I16" s="10">
        <v>6633</v>
      </c>
      <c r="J16" s="10">
        <v>6633</v>
      </c>
      <c r="K16" s="10">
        <v>10638</v>
      </c>
      <c r="L16" s="10">
        <v>11095</v>
      </c>
      <c r="M16" s="10">
        <v>11288</v>
      </c>
      <c r="N16" s="10">
        <v>11639</v>
      </c>
    </row>
    <row r="17" spans="1:14" ht="12" customHeight="1">
      <c r="B17" s="4" t="s">
        <v>20</v>
      </c>
      <c r="C17" s="10">
        <v>2002</v>
      </c>
      <c r="D17" s="10">
        <v>296</v>
      </c>
      <c r="E17" s="10">
        <v>647</v>
      </c>
      <c r="F17" s="10">
        <v>177</v>
      </c>
      <c r="G17" s="10">
        <v>172</v>
      </c>
      <c r="H17" s="10">
        <v>200</v>
      </c>
      <c r="I17" s="10">
        <v>190</v>
      </c>
      <c r="J17" s="10">
        <v>200</v>
      </c>
      <c r="K17" s="10">
        <v>199</v>
      </c>
      <c r="L17" s="10">
        <v>205</v>
      </c>
      <c r="M17" s="10">
        <v>196</v>
      </c>
      <c r="N17" s="10">
        <v>171</v>
      </c>
    </row>
    <row r="18" spans="1:14" ht="12" customHeight="1">
      <c r="B18" s="4" t="s">
        <v>21</v>
      </c>
      <c r="C18" s="11">
        <v>52</v>
      </c>
      <c r="D18" s="10">
        <v>0</v>
      </c>
      <c r="E18" s="10">
        <v>1419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 t="s">
        <v>74</v>
      </c>
    </row>
    <row r="19" spans="1:14" ht="12" customHeight="1">
      <c r="B19" s="4" t="s">
        <v>70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34503</v>
      </c>
      <c r="L19" s="10">
        <v>38410</v>
      </c>
      <c r="M19" s="10">
        <v>38200</v>
      </c>
      <c r="N19" s="10">
        <v>9064</v>
      </c>
    </row>
    <row r="20" spans="1:14" ht="12" customHeight="1">
      <c r="B20" s="4" t="s">
        <v>77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481</v>
      </c>
      <c r="N20" s="10">
        <v>502</v>
      </c>
    </row>
    <row r="21" spans="1:14" ht="12" customHeight="1">
      <c r="B21" s="4" t="s">
        <v>22</v>
      </c>
      <c r="C21" s="10">
        <v>3938</v>
      </c>
      <c r="D21" s="10">
        <v>4929</v>
      </c>
      <c r="E21" s="10">
        <v>13391</v>
      </c>
      <c r="F21" s="10">
        <v>14862</v>
      </c>
      <c r="G21" s="10">
        <v>7178</v>
      </c>
      <c r="H21" s="10">
        <v>10299</v>
      </c>
      <c r="I21" s="10">
        <v>4610</v>
      </c>
      <c r="J21" s="10">
        <v>5658</v>
      </c>
      <c r="K21" s="10">
        <v>9483</v>
      </c>
      <c r="L21" s="10">
        <v>1594</v>
      </c>
      <c r="M21" s="10">
        <v>10071</v>
      </c>
      <c r="N21" s="10">
        <v>6836</v>
      </c>
    </row>
    <row r="22" spans="1:14" ht="12" customHeight="1">
      <c r="B22" s="16" t="s">
        <v>63</v>
      </c>
      <c r="C22" s="16">
        <f t="shared" ref="C22:M22" si="4">SUM(C23:C33)</f>
        <v>234336</v>
      </c>
      <c r="D22" s="16">
        <f t="shared" si="4"/>
        <v>220570</v>
      </c>
      <c r="E22" s="16">
        <f t="shared" si="4"/>
        <v>374176</v>
      </c>
      <c r="F22" s="16">
        <f t="shared" si="4"/>
        <v>286049</v>
      </c>
      <c r="G22" s="16">
        <f t="shared" si="4"/>
        <v>332235</v>
      </c>
      <c r="H22" s="16">
        <f t="shared" si="4"/>
        <v>267308</v>
      </c>
      <c r="I22" s="16">
        <f t="shared" si="4"/>
        <v>308410</v>
      </c>
      <c r="J22" s="16">
        <f t="shared" si="4"/>
        <v>328736</v>
      </c>
      <c r="K22" s="16">
        <f t="shared" si="4"/>
        <v>332578</v>
      </c>
      <c r="L22" s="16">
        <f t="shared" si="4"/>
        <v>385453</v>
      </c>
      <c r="M22" s="16">
        <f t="shared" si="4"/>
        <v>559333</v>
      </c>
      <c r="N22" s="16">
        <f t="shared" ref="N22:AS22" si="5">SUM(N23:N33)</f>
        <v>765685</v>
      </c>
    </row>
    <row r="23" spans="1:14" ht="12.75" customHeight="1">
      <c r="A23" s="48"/>
      <c r="B23" s="4" t="s">
        <v>71</v>
      </c>
      <c r="C23" s="10">
        <v>8283</v>
      </c>
      <c r="D23" s="10">
        <v>0</v>
      </c>
      <c r="E23" s="10">
        <v>29893</v>
      </c>
      <c r="F23" s="10">
        <v>67815</v>
      </c>
      <c r="G23" s="10">
        <v>100190</v>
      </c>
      <c r="H23" s="10">
        <v>90453</v>
      </c>
      <c r="I23" s="10">
        <v>85054</v>
      </c>
      <c r="J23" s="10">
        <v>78660</v>
      </c>
      <c r="K23" s="10">
        <v>72999</v>
      </c>
      <c r="L23" s="10">
        <v>67976</v>
      </c>
      <c r="M23" s="10">
        <v>0</v>
      </c>
      <c r="N23" s="10" t="s">
        <v>74</v>
      </c>
    </row>
    <row r="24" spans="1:14" ht="12" customHeight="1">
      <c r="B24" s="4" t="s">
        <v>4</v>
      </c>
      <c r="C24" s="10">
        <v>55630</v>
      </c>
      <c r="D24" s="10">
        <v>23578</v>
      </c>
      <c r="E24" s="10">
        <v>117165</v>
      </c>
      <c r="F24" s="10">
        <v>28716</v>
      </c>
      <c r="G24" s="10">
        <v>54871</v>
      </c>
      <c r="H24" s="10">
        <v>7827</v>
      </c>
      <c r="I24" s="10">
        <v>76914</v>
      </c>
      <c r="J24" s="10">
        <v>80608</v>
      </c>
      <c r="K24" s="10">
        <v>119699</v>
      </c>
      <c r="L24" s="10">
        <v>44071</v>
      </c>
      <c r="M24" s="10">
        <v>308005</v>
      </c>
      <c r="N24" s="10">
        <v>395592</v>
      </c>
    </row>
    <row r="25" spans="1:14" ht="12" customHeight="1">
      <c r="B25" s="4" t="s">
        <v>24</v>
      </c>
      <c r="C25" s="10">
        <v>115057</v>
      </c>
      <c r="D25" s="10">
        <v>118892</v>
      </c>
      <c r="E25" s="10">
        <v>127811</v>
      </c>
      <c r="F25" s="10">
        <v>119625</v>
      </c>
      <c r="G25" s="10">
        <v>97649</v>
      </c>
      <c r="H25" s="10">
        <v>108810</v>
      </c>
      <c r="I25" s="10">
        <v>77832</v>
      </c>
      <c r="J25" s="10">
        <v>99029</v>
      </c>
      <c r="K25" s="10">
        <v>33323</v>
      </c>
      <c r="L25" s="10">
        <v>33803</v>
      </c>
      <c r="M25" s="10">
        <v>0</v>
      </c>
      <c r="N25" s="10" t="s">
        <v>74</v>
      </c>
    </row>
    <row r="26" spans="1:14" ht="12" customHeight="1">
      <c r="B26" s="4" t="s">
        <v>70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35126</v>
      </c>
      <c r="L26" s="10">
        <v>169868</v>
      </c>
      <c r="M26" s="10">
        <v>166275</v>
      </c>
      <c r="N26" s="10">
        <v>274347</v>
      </c>
    </row>
    <row r="27" spans="1:14" ht="12" customHeight="1">
      <c r="B27" s="4" t="s">
        <v>77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>
        <v>9993</v>
      </c>
      <c r="N27" s="10">
        <v>9924</v>
      </c>
    </row>
    <row r="28" spans="1:14" ht="12" customHeight="1">
      <c r="B28" s="4" t="s">
        <v>17</v>
      </c>
      <c r="C28" s="10">
        <v>769</v>
      </c>
      <c r="D28" s="10">
        <v>769</v>
      </c>
      <c r="E28" s="10">
        <v>769</v>
      </c>
      <c r="F28" s="10">
        <v>769</v>
      </c>
      <c r="G28" s="10">
        <v>769</v>
      </c>
      <c r="H28" s="10">
        <v>769</v>
      </c>
      <c r="I28" s="10">
        <v>769</v>
      </c>
      <c r="J28" s="10">
        <v>769</v>
      </c>
      <c r="K28" s="10">
        <v>769</v>
      </c>
      <c r="L28" s="10">
        <v>769</v>
      </c>
      <c r="M28" s="10">
        <v>769</v>
      </c>
      <c r="N28" s="10">
        <v>769</v>
      </c>
    </row>
    <row r="29" spans="1:14" ht="12" customHeight="1">
      <c r="B29" s="4" t="s">
        <v>13</v>
      </c>
      <c r="C29" s="10">
        <v>444</v>
      </c>
      <c r="D29" s="10">
        <v>306</v>
      </c>
      <c r="E29" s="10">
        <v>216</v>
      </c>
      <c r="F29" s="10">
        <v>126</v>
      </c>
      <c r="G29" s="10">
        <v>37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 t="s">
        <v>74</v>
      </c>
    </row>
    <row r="30" spans="1:14" ht="12" customHeight="1">
      <c r="B30" s="4" t="s">
        <v>25</v>
      </c>
      <c r="C30" s="10">
        <v>35751</v>
      </c>
      <c r="D30" s="10">
        <v>38638</v>
      </c>
      <c r="E30" s="10">
        <v>31462</v>
      </c>
      <c r="F30" s="10">
        <v>34971</v>
      </c>
      <c r="G30" s="10">
        <v>52279</v>
      </c>
      <c r="H30" s="10">
        <v>43247</v>
      </c>
      <c r="I30" s="10">
        <v>51639</v>
      </c>
      <c r="J30" s="10">
        <v>55269</v>
      </c>
      <c r="K30" s="10">
        <v>58061</v>
      </c>
      <c r="L30" s="10">
        <v>58165</v>
      </c>
      <c r="M30" s="10">
        <v>65291</v>
      </c>
      <c r="N30" s="10">
        <v>77853</v>
      </c>
    </row>
    <row r="31" spans="1:14" ht="12" customHeight="1">
      <c r="B31" s="4" t="s">
        <v>26</v>
      </c>
      <c r="C31" s="10">
        <v>2200</v>
      </c>
      <c r="D31" s="10">
        <v>17825</v>
      </c>
      <c r="E31" s="10">
        <v>50658</v>
      </c>
      <c r="F31" s="10">
        <v>17825</v>
      </c>
      <c r="G31" s="10">
        <v>10238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 t="s">
        <v>74</v>
      </c>
    </row>
    <row r="32" spans="1:14" ht="12" customHeight="1">
      <c r="B32" s="4" t="s">
        <v>18</v>
      </c>
      <c r="C32" s="10">
        <v>16202</v>
      </c>
      <c r="D32" s="10">
        <v>16202</v>
      </c>
      <c r="E32" s="10">
        <v>16202</v>
      </c>
      <c r="F32" s="10">
        <v>16202</v>
      </c>
      <c r="G32" s="10">
        <v>16202</v>
      </c>
      <c r="H32" s="10">
        <v>16202</v>
      </c>
      <c r="I32" s="10">
        <v>16202</v>
      </c>
      <c r="J32" s="10">
        <v>14401</v>
      </c>
      <c r="K32" s="10">
        <v>12601</v>
      </c>
      <c r="L32" s="10">
        <v>10801</v>
      </c>
      <c r="M32" s="10">
        <v>9000</v>
      </c>
      <c r="N32" s="10">
        <v>7200</v>
      </c>
    </row>
    <row r="33" spans="1:14" ht="12" customHeight="1">
      <c r="B33" s="17" t="s">
        <v>27</v>
      </c>
      <c r="C33" s="14" t="s">
        <v>34</v>
      </c>
      <c r="D33" s="14">
        <v>4360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</row>
    <row r="34" spans="1:14" ht="12" customHeight="1">
      <c r="B34" s="12" t="s">
        <v>64</v>
      </c>
      <c r="C34" s="28">
        <f>SUM(C35:C40)</f>
        <v>812700</v>
      </c>
      <c r="D34" s="28">
        <f t="shared" ref="D34:BN34" si="6">SUM(D35:D40)</f>
        <v>771885</v>
      </c>
      <c r="E34" s="28">
        <f t="shared" si="6"/>
        <v>617775</v>
      </c>
      <c r="F34" s="28">
        <f t="shared" si="6"/>
        <v>752671</v>
      </c>
      <c r="G34" s="28">
        <f t="shared" si="6"/>
        <v>680554</v>
      </c>
      <c r="H34" s="28">
        <f t="shared" si="6"/>
        <v>760707</v>
      </c>
      <c r="I34" s="28">
        <f t="shared" si="6"/>
        <v>722939</v>
      </c>
      <c r="J34" s="28">
        <f t="shared" si="6"/>
        <v>819875</v>
      </c>
      <c r="K34" s="28">
        <f t="shared" si="6"/>
        <v>868855</v>
      </c>
      <c r="L34" s="28">
        <f t="shared" si="6"/>
        <v>990225</v>
      </c>
      <c r="M34" s="28">
        <f t="shared" si="6"/>
        <v>718513</v>
      </c>
      <c r="N34" s="28">
        <f t="shared" si="6"/>
        <v>737734</v>
      </c>
    </row>
    <row r="35" spans="1:14" ht="12" customHeight="1">
      <c r="B35" s="4" t="s">
        <v>28</v>
      </c>
      <c r="C35" s="10">
        <v>285411</v>
      </c>
      <c r="D35" s="10">
        <v>285411</v>
      </c>
      <c r="E35" s="10">
        <v>285411</v>
      </c>
      <c r="F35" s="10">
        <v>285411</v>
      </c>
      <c r="G35" s="10">
        <v>285411</v>
      </c>
      <c r="H35" s="10">
        <v>285411</v>
      </c>
      <c r="I35" s="10">
        <v>285411</v>
      </c>
      <c r="J35" s="10">
        <v>285411</v>
      </c>
      <c r="K35" s="10">
        <v>285411</v>
      </c>
      <c r="L35" s="10">
        <v>285411</v>
      </c>
      <c r="M35" s="10">
        <v>285411</v>
      </c>
      <c r="N35" s="10">
        <v>285411</v>
      </c>
    </row>
    <row r="36" spans="1:14" ht="12" customHeight="1">
      <c r="B36" s="4" t="s">
        <v>29</v>
      </c>
      <c r="C36" s="10">
        <v>387130</v>
      </c>
      <c r="D36" s="10">
        <v>387130</v>
      </c>
      <c r="E36" s="10">
        <v>387130</v>
      </c>
      <c r="F36" s="10">
        <v>387130</v>
      </c>
      <c r="G36" s="10">
        <v>387130</v>
      </c>
      <c r="H36" s="10">
        <v>387130</v>
      </c>
      <c r="I36" s="10">
        <v>387130</v>
      </c>
      <c r="J36" s="10">
        <v>387130</v>
      </c>
      <c r="K36" s="10">
        <v>387130</v>
      </c>
      <c r="L36" s="10">
        <v>387130</v>
      </c>
      <c r="M36" s="10">
        <v>387130</v>
      </c>
      <c r="N36" s="10">
        <v>387130</v>
      </c>
    </row>
    <row r="37" spans="1:14" ht="12" customHeight="1">
      <c r="B37" s="4" t="s">
        <v>30</v>
      </c>
      <c r="C37" s="10">
        <v>0</v>
      </c>
      <c r="D37" s="10">
        <v>0</v>
      </c>
      <c r="E37" s="10">
        <v>1605</v>
      </c>
      <c r="F37" s="10">
        <v>57570</v>
      </c>
      <c r="G37" s="10">
        <v>16886</v>
      </c>
      <c r="H37" s="10">
        <v>40878</v>
      </c>
      <c r="I37" s="10">
        <v>-35947</v>
      </c>
      <c r="J37" s="10">
        <v>-24877</v>
      </c>
      <c r="K37" s="10">
        <v>-47857</v>
      </c>
      <c r="L37" s="10">
        <v>8832</v>
      </c>
      <c r="M37" s="10">
        <v>-186123</v>
      </c>
      <c r="N37" s="10">
        <v>-259534</v>
      </c>
    </row>
    <row r="38" spans="1:14" ht="12" customHeight="1">
      <c r="B38" s="4" t="s">
        <v>31</v>
      </c>
      <c r="C38" s="10">
        <v>140159</v>
      </c>
      <c r="D38" s="10">
        <v>120584</v>
      </c>
      <c r="E38" s="10">
        <v>0</v>
      </c>
      <c r="F38" s="10">
        <v>18290</v>
      </c>
      <c r="G38" s="10">
        <v>0</v>
      </c>
      <c r="H38" s="10">
        <v>47288</v>
      </c>
      <c r="I38" s="10">
        <v>86345</v>
      </c>
      <c r="J38" s="10">
        <v>172211</v>
      </c>
      <c r="K38" s="10">
        <v>244171</v>
      </c>
      <c r="L38" s="10">
        <v>308852</v>
      </c>
      <c r="M38" s="10">
        <v>218095</v>
      </c>
      <c r="N38" s="10">
        <v>319867</v>
      </c>
    </row>
    <row r="39" spans="1:14" ht="12" customHeight="1">
      <c r="B39" s="2" t="s">
        <v>32</v>
      </c>
      <c r="C39" s="10">
        <v>0</v>
      </c>
      <c r="D39" s="10">
        <v>0</v>
      </c>
      <c r="E39" s="10">
        <v>0</v>
      </c>
      <c r="F39" s="10">
        <v>4270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14000</v>
      </c>
      <c r="N39" s="10">
        <v>4860</v>
      </c>
    </row>
    <row r="40" spans="1:14" ht="12" customHeight="1">
      <c r="B40" s="17" t="s">
        <v>33</v>
      </c>
      <c r="C40" s="14">
        <v>0</v>
      </c>
      <c r="D40" s="14">
        <v>-21240</v>
      </c>
      <c r="E40" s="14">
        <v>-56371</v>
      </c>
      <c r="F40" s="14">
        <v>0</v>
      </c>
      <c r="G40" s="14">
        <v>-8873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</row>
    <row r="42" spans="1:14" ht="12" customHeight="1">
      <c r="A42" s="4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4" ht="12" customHeight="1">
      <c r="A43" s="45"/>
      <c r="B43" s="65" t="s">
        <v>72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  <row r="44" spans="1:14" ht="26.25" customHeight="1">
      <c r="A44" s="45"/>
      <c r="B44" s="65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</row>
    <row r="45" spans="1:14" ht="30.65" customHeight="1">
      <c r="A45" s="45"/>
      <c r="B45" s="65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</row>
    <row r="46" spans="1:14" ht="25.5" customHeight="1">
      <c r="A46" s="45"/>
      <c r="B46" s="65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</row>
    <row r="47" spans="1:14" ht="12" customHeight="1">
      <c r="B47" s="65"/>
    </row>
    <row r="48" spans="1:14" ht="12" customHeight="1"/>
  </sheetData>
  <mergeCells count="1">
    <mergeCell ref="B43:B4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1"/>
  </sheetPr>
  <dimension ref="A1:XFD57"/>
  <sheetViews>
    <sheetView showGridLines="0" tabSelected="1" zoomScale="120" zoomScaleNormal="120" workbookViewId="0">
      <pane xSplit="2" ySplit="3" topLeftCell="C4" activePane="bottomRight" state="frozen"/>
      <selection sqref="A1:A1048576"/>
      <selection pane="topRight" sqref="A1:A1048576"/>
      <selection pane="bottomLeft" sqref="A1:A1048576"/>
      <selection pane="bottomRight"/>
    </sheetView>
  </sheetViews>
  <sheetFormatPr defaultColWidth="0" defaultRowHeight="13" zeroHeight="1"/>
  <cols>
    <col min="1" max="1" width="19.296875" style="8" customWidth="1"/>
    <col min="2" max="2" width="55.796875" style="8" customWidth="1"/>
    <col min="3" max="13" width="12.69921875" style="8" customWidth="1"/>
    <col min="14" max="14" width="11.5" style="8" bestFit="1" customWidth="1"/>
  </cols>
  <sheetData>
    <row r="1" spans="1:14" customFormat="1" ht="8.5" customHeight="1">
      <c r="A1" s="58"/>
      <c r="B1" s="58">
        <v>1</v>
      </c>
      <c r="C1" s="51">
        <v>2</v>
      </c>
      <c r="D1" s="58">
        <v>3</v>
      </c>
      <c r="E1" s="58">
        <v>4</v>
      </c>
      <c r="F1" s="58">
        <v>5</v>
      </c>
      <c r="G1" s="58">
        <v>6</v>
      </c>
      <c r="H1" s="58">
        <v>7</v>
      </c>
      <c r="I1" s="58">
        <v>8</v>
      </c>
      <c r="J1" s="58">
        <v>9</v>
      </c>
      <c r="K1" s="58">
        <v>10</v>
      </c>
      <c r="L1" s="58">
        <v>11</v>
      </c>
      <c r="M1" s="58">
        <v>13</v>
      </c>
      <c r="N1" s="58"/>
    </row>
    <row r="2" spans="1:14" customFormat="1" ht="11.25" customHeight="1">
      <c r="A2" s="38"/>
      <c r="B2" s="39" t="s">
        <v>67</v>
      </c>
      <c r="C2" s="40">
        <v>40543</v>
      </c>
      <c r="D2" s="40">
        <v>40908</v>
      </c>
      <c r="E2" s="40">
        <v>41274</v>
      </c>
      <c r="F2" s="40">
        <v>41639</v>
      </c>
      <c r="G2" s="40">
        <v>42004</v>
      </c>
      <c r="H2" s="40">
        <v>42369</v>
      </c>
      <c r="I2" s="40">
        <v>42735</v>
      </c>
      <c r="J2" s="40">
        <v>43100</v>
      </c>
      <c r="K2" s="40">
        <v>43465</v>
      </c>
      <c r="L2" s="40">
        <v>43830</v>
      </c>
      <c r="M2" s="40">
        <v>44196</v>
      </c>
      <c r="N2" s="40">
        <v>44561</v>
      </c>
    </row>
    <row r="3" spans="1:14" customFormat="1" ht="13.5" thickBot="1">
      <c r="A3" s="41"/>
      <c r="B3" s="60" t="s">
        <v>69</v>
      </c>
      <c r="C3" s="61">
        <f>SUM(C16:C18)</f>
        <v>13974</v>
      </c>
      <c r="D3" s="61">
        <f t="shared" ref="D3:N3" si="0">SUM(D16:D18)</f>
        <v>-40815</v>
      </c>
      <c r="E3" s="61">
        <f t="shared" si="0"/>
        <v>-125253</v>
      </c>
      <c r="F3" s="61">
        <f t="shared" si="0"/>
        <v>42011</v>
      </c>
      <c r="G3" s="61">
        <f t="shared" si="0"/>
        <v>-27163</v>
      </c>
      <c r="H3" s="61">
        <f t="shared" si="0"/>
        <v>59790</v>
      </c>
      <c r="I3" s="61">
        <f t="shared" si="0"/>
        <v>54980</v>
      </c>
      <c r="J3" s="61">
        <f t="shared" si="0"/>
        <v>119146</v>
      </c>
      <c r="K3" s="61">
        <f t="shared" si="0"/>
        <v>101517</v>
      </c>
      <c r="L3" s="61">
        <f t="shared" si="0"/>
        <v>92636</v>
      </c>
      <c r="M3" s="61">
        <f t="shared" si="0"/>
        <v>198485</v>
      </c>
      <c r="N3" s="61">
        <f t="shared" si="0"/>
        <v>149918</v>
      </c>
    </row>
    <row r="4" spans="1:14" customFormat="1" ht="13.5" thickTop="1">
      <c r="A4" s="42"/>
      <c r="B4" s="22" t="s">
        <v>57</v>
      </c>
      <c r="C4" s="13">
        <f>C5+C6</f>
        <v>-49375</v>
      </c>
      <c r="D4" s="13">
        <f t="shared" ref="D4:N4" si="1">D5+D6</f>
        <v>-58986</v>
      </c>
      <c r="E4" s="13">
        <f>E5+E6</f>
        <v>-17687</v>
      </c>
      <c r="F4" s="13">
        <f t="shared" si="1"/>
        <v>21780</v>
      </c>
      <c r="G4" s="13">
        <f t="shared" si="1"/>
        <v>-6776</v>
      </c>
      <c r="H4" s="13">
        <f t="shared" si="1"/>
        <v>35501</v>
      </c>
      <c r="I4" s="13">
        <f t="shared" si="1"/>
        <v>32925</v>
      </c>
      <c r="J4" s="13">
        <f t="shared" si="1"/>
        <v>23242</v>
      </c>
      <c r="K4" s="13">
        <f t="shared" si="1"/>
        <v>61167</v>
      </c>
      <c r="L4" s="13">
        <f t="shared" si="1"/>
        <v>83479</v>
      </c>
      <c r="M4" s="13">
        <f t="shared" si="1"/>
        <v>226119</v>
      </c>
      <c r="N4" s="13">
        <f t="shared" si="1"/>
        <v>144912</v>
      </c>
    </row>
    <row r="5" spans="1:14" customFormat="1">
      <c r="A5" s="43"/>
      <c r="B5" s="26" t="s">
        <v>58</v>
      </c>
      <c r="C5" s="10">
        <v>142781</v>
      </c>
      <c r="D5" s="10">
        <v>164093</v>
      </c>
      <c r="E5" s="10">
        <v>174509</v>
      </c>
      <c r="F5" s="10">
        <v>202697</v>
      </c>
      <c r="G5" s="10">
        <v>151102</v>
      </c>
      <c r="H5" s="10">
        <v>198444</v>
      </c>
      <c r="I5" s="10">
        <v>206607</v>
      </c>
      <c r="J5" s="10">
        <v>209510</v>
      </c>
      <c r="K5" s="10">
        <v>316417</v>
      </c>
      <c r="L5" s="10">
        <v>439003</v>
      </c>
      <c r="M5" s="10">
        <v>447131</v>
      </c>
      <c r="N5" s="10">
        <v>529024</v>
      </c>
    </row>
    <row r="6" spans="1:14" customFormat="1">
      <c r="A6" s="43"/>
      <c r="B6" s="26" t="s">
        <v>8</v>
      </c>
      <c r="C6" s="10">
        <v>-192156</v>
      </c>
      <c r="D6" s="10">
        <v>-223079</v>
      </c>
      <c r="E6" s="10">
        <v>-192196</v>
      </c>
      <c r="F6" s="10">
        <v>-180917</v>
      </c>
      <c r="G6" s="10">
        <v>-157878</v>
      </c>
      <c r="H6" s="10">
        <v>-162943</v>
      </c>
      <c r="I6" s="10">
        <v>-173682</v>
      </c>
      <c r="J6" s="10">
        <v>-186268</v>
      </c>
      <c r="K6" s="10">
        <v>-255250</v>
      </c>
      <c r="L6" s="10">
        <v>-355524</v>
      </c>
      <c r="M6" s="10">
        <v>-221012</v>
      </c>
      <c r="N6" s="10">
        <v>-384112</v>
      </c>
    </row>
    <row r="7" spans="1:14" customFormat="1">
      <c r="A7" s="43"/>
      <c r="B7" s="22" t="s">
        <v>2</v>
      </c>
      <c r="C7" s="13">
        <f>SUM(C8:C10)</f>
        <v>-35461</v>
      </c>
      <c r="D7" s="13">
        <f t="shared" ref="D7:BO7" si="2">SUM(D8:D10)</f>
        <v>-72018</v>
      </c>
      <c r="E7" s="13">
        <f t="shared" si="2"/>
        <v>-113557</v>
      </c>
      <c r="F7" s="13">
        <f>SUM(F9:F10)</f>
        <v>-57918</v>
      </c>
      <c r="G7" s="13">
        <f>SUM(G9:G10)</f>
        <v>-80909</v>
      </c>
      <c r="H7" s="13">
        <f>SUM(H9:H10)</f>
        <v>-56436</v>
      </c>
      <c r="I7" s="13">
        <f>SUM(I9:I10)</f>
        <v>-33315</v>
      </c>
      <c r="J7" s="13">
        <f>SUM(J9:J10)</f>
        <v>87274</v>
      </c>
      <c r="K7" s="13">
        <f t="shared" si="2"/>
        <v>-59870</v>
      </c>
      <c r="L7" s="13">
        <f t="shared" si="2"/>
        <v>-48619</v>
      </c>
      <c r="M7" s="13">
        <f>SUM(M9:M10)</f>
        <v>-83005</v>
      </c>
      <c r="N7" s="13">
        <f>SUM(N9:N10)</f>
        <v>-88781</v>
      </c>
    </row>
    <row r="8" spans="1:14" customFormat="1">
      <c r="A8" s="43"/>
      <c r="B8" s="7" t="s">
        <v>3</v>
      </c>
      <c r="C8" s="10">
        <v>-826</v>
      </c>
      <c r="D8" s="10">
        <v>-1075</v>
      </c>
      <c r="E8" s="10">
        <v>-1471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/>
    </row>
    <row r="9" spans="1:14" customFormat="1">
      <c r="A9" s="43"/>
      <c r="B9" s="7" t="s">
        <v>0</v>
      </c>
      <c r="C9" s="10">
        <v>-35125</v>
      </c>
      <c r="D9" s="10">
        <v>-37082</v>
      </c>
      <c r="E9" s="10">
        <v>-39588</v>
      </c>
      <c r="F9" s="10">
        <v>-44775</v>
      </c>
      <c r="G9" s="10">
        <v>-42399</v>
      </c>
      <c r="H9" s="10">
        <v>-44981</v>
      </c>
      <c r="I9" s="10">
        <v>-36210</v>
      </c>
      <c r="J9" s="10">
        <v>-40887</v>
      </c>
      <c r="K9" s="10">
        <v>-39522</v>
      </c>
      <c r="L9" s="10">
        <v>-47693</v>
      </c>
      <c r="M9" s="10">
        <v>-80897</v>
      </c>
      <c r="N9" s="10">
        <v>-93290</v>
      </c>
    </row>
    <row r="10" spans="1:14" customFormat="1">
      <c r="A10" s="43"/>
      <c r="B10" s="7" t="s">
        <v>1</v>
      </c>
      <c r="C10" s="10">
        <v>490</v>
      </c>
      <c r="D10" s="10">
        <v>-33861</v>
      </c>
      <c r="E10" s="10">
        <v>-72498</v>
      </c>
      <c r="F10" s="10">
        <v>-13143</v>
      </c>
      <c r="G10" s="10">
        <v>-38510</v>
      </c>
      <c r="H10" s="10">
        <v>-11455</v>
      </c>
      <c r="I10" s="10">
        <v>2895</v>
      </c>
      <c r="J10" s="10">
        <v>128161</v>
      </c>
      <c r="K10" s="10">
        <v>-20348</v>
      </c>
      <c r="L10" s="10">
        <v>-926</v>
      </c>
      <c r="M10" s="10">
        <v>-2108</v>
      </c>
      <c r="N10" s="10">
        <v>4509</v>
      </c>
    </row>
    <row r="11" spans="1:14" customFormat="1">
      <c r="A11" s="42"/>
      <c r="B11" s="12" t="s">
        <v>9</v>
      </c>
      <c r="C11" s="13">
        <f t="shared" ref="C11:N11" si="3">SUM(C5:C7)</f>
        <v>-84836</v>
      </c>
      <c r="D11" s="13">
        <f t="shared" si="3"/>
        <v>-131004</v>
      </c>
      <c r="E11" s="13">
        <f t="shared" si="3"/>
        <v>-131244</v>
      </c>
      <c r="F11" s="13">
        <f t="shared" si="3"/>
        <v>-36138</v>
      </c>
      <c r="G11" s="13">
        <f t="shared" si="3"/>
        <v>-87685</v>
      </c>
      <c r="H11" s="13">
        <f t="shared" si="3"/>
        <v>-20935</v>
      </c>
      <c r="I11" s="13">
        <f t="shared" si="3"/>
        <v>-390</v>
      </c>
      <c r="J11" s="13">
        <f t="shared" si="3"/>
        <v>110516</v>
      </c>
      <c r="K11" s="13">
        <f t="shared" si="3"/>
        <v>1297</v>
      </c>
      <c r="L11" s="13">
        <f t="shared" si="3"/>
        <v>34860</v>
      </c>
      <c r="M11" s="13">
        <f t="shared" si="3"/>
        <v>143114</v>
      </c>
      <c r="N11" s="13">
        <f t="shared" si="3"/>
        <v>56131</v>
      </c>
    </row>
    <row r="12" spans="1:14" customFormat="1">
      <c r="A12" s="43"/>
      <c r="B12" s="24" t="s">
        <v>59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25"/>
    </row>
    <row r="13" spans="1:14" customFormat="1">
      <c r="A13" s="43"/>
      <c r="B13" s="7" t="s">
        <v>5</v>
      </c>
      <c r="C13" s="10">
        <v>38530</v>
      </c>
      <c r="D13" s="10">
        <v>39501</v>
      </c>
      <c r="E13" s="10">
        <f>36118-19801</f>
        <v>16317</v>
      </c>
      <c r="F13" s="10">
        <v>39590</v>
      </c>
      <c r="G13" s="10">
        <v>38369</v>
      </c>
      <c r="H13" s="10">
        <v>33176</v>
      </c>
      <c r="I13" s="10">
        <v>33307</v>
      </c>
      <c r="J13" s="10">
        <v>36103</v>
      </c>
      <c r="K13" s="10">
        <v>39056</v>
      </c>
      <c r="L13" s="10">
        <v>41983</v>
      </c>
      <c r="M13" s="10">
        <v>32542</v>
      </c>
      <c r="N13" s="10">
        <v>31684</v>
      </c>
    </row>
    <row r="14" spans="1:14" customFormat="1">
      <c r="A14" s="43"/>
      <c r="B14" s="7" t="s">
        <v>6</v>
      </c>
      <c r="C14" s="10">
        <v>-2279</v>
      </c>
      <c r="D14" s="10">
        <v>-2065</v>
      </c>
      <c r="E14" s="10">
        <v>-1730</v>
      </c>
      <c r="F14" s="10">
        <v>-1659</v>
      </c>
      <c r="G14" s="10">
        <v>-1955</v>
      </c>
      <c r="H14" s="10">
        <v>-10250</v>
      </c>
      <c r="I14" s="10">
        <v>-9782</v>
      </c>
      <c r="J14" s="10">
        <v>-8928</v>
      </c>
      <c r="K14" s="10">
        <v>-11859</v>
      </c>
      <c r="L14" s="10">
        <v>-7610</v>
      </c>
      <c r="M14" s="10">
        <v>-5462</v>
      </c>
      <c r="N14" s="10">
        <v>-2510</v>
      </c>
    </row>
    <row r="15" spans="1:14" customFormat="1">
      <c r="A15" s="43"/>
      <c r="B15" s="7" t="s">
        <v>7</v>
      </c>
      <c r="C15" s="10">
        <v>80445</v>
      </c>
      <c r="D15" s="10">
        <v>73257</v>
      </c>
      <c r="E15" s="10">
        <v>4097</v>
      </c>
      <c r="F15" s="10">
        <v>41183</v>
      </c>
      <c r="G15" s="10">
        <v>34362</v>
      </c>
      <c r="H15" s="10">
        <v>64103</v>
      </c>
      <c r="I15" s="10">
        <v>54351</v>
      </c>
      <c r="J15" s="10">
        <v>18503</v>
      </c>
      <c r="K15" s="10">
        <v>55020</v>
      </c>
      <c r="L15" s="10">
        <v>54565</v>
      </c>
      <c r="M15" s="10">
        <v>100852</v>
      </c>
      <c r="N15" s="10">
        <v>104825</v>
      </c>
    </row>
    <row r="16" spans="1:14" customFormat="1">
      <c r="A16" s="43"/>
      <c r="B16" s="34" t="s">
        <v>65</v>
      </c>
      <c r="C16" s="25">
        <f>SUM(C11:C15)</f>
        <v>31860</v>
      </c>
      <c r="D16" s="25">
        <f t="shared" ref="D16:L16" si="4">SUM(D11:D15)</f>
        <v>-20311</v>
      </c>
      <c r="E16" s="25">
        <f t="shared" si="4"/>
        <v>-112560</v>
      </c>
      <c r="F16" s="25">
        <f t="shared" si="4"/>
        <v>42976</v>
      </c>
      <c r="G16" s="25">
        <f t="shared" si="4"/>
        <v>-16909</v>
      </c>
      <c r="H16" s="25">
        <f t="shared" si="4"/>
        <v>66094</v>
      </c>
      <c r="I16" s="25">
        <f t="shared" si="4"/>
        <v>77486</v>
      </c>
      <c r="J16" s="25">
        <f t="shared" si="4"/>
        <v>156194</v>
      </c>
      <c r="K16" s="25">
        <f t="shared" si="4"/>
        <v>83514</v>
      </c>
      <c r="L16" s="25">
        <f t="shared" si="4"/>
        <v>123798</v>
      </c>
      <c r="M16" s="25">
        <f>SUM(M11:M15)</f>
        <v>271046</v>
      </c>
      <c r="N16" s="25">
        <f>SUM(N11:N15)</f>
        <v>190130</v>
      </c>
    </row>
    <row r="17" spans="1:16383" s="3" customFormat="1" ht="13.5" customHeight="1">
      <c r="A17" s="42"/>
      <c r="B17" s="35" t="s">
        <v>55</v>
      </c>
      <c r="C17" s="36">
        <v>-4888</v>
      </c>
      <c r="D17" s="36">
        <v>-16669</v>
      </c>
      <c r="E17" s="36">
        <v>-3774</v>
      </c>
      <c r="F17" s="36">
        <v>-466</v>
      </c>
      <c r="G17" s="36">
        <v>-11271</v>
      </c>
      <c r="H17" s="36">
        <v>-7501</v>
      </c>
      <c r="I17" s="36">
        <v>-17933</v>
      </c>
      <c r="J17" s="36">
        <v>-21553</v>
      </c>
      <c r="K17" s="36">
        <v>-35865</v>
      </c>
      <c r="L17" s="36">
        <v>-59885</v>
      </c>
      <c r="M17" s="36">
        <v>-53985</v>
      </c>
      <c r="N17" s="36">
        <v>-79007</v>
      </c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</row>
    <row r="18" spans="1:16383" s="3" customFormat="1" ht="13.5" customHeight="1">
      <c r="A18" s="42"/>
      <c r="B18" s="37" t="s">
        <v>56</v>
      </c>
      <c r="C18" s="14">
        <v>-12998</v>
      </c>
      <c r="D18" s="14">
        <v>-3835</v>
      </c>
      <c r="E18" s="14">
        <v>-8919</v>
      </c>
      <c r="F18" s="14">
        <v>-499</v>
      </c>
      <c r="G18" s="14">
        <v>1017</v>
      </c>
      <c r="H18" s="14">
        <v>1197</v>
      </c>
      <c r="I18" s="14">
        <v>-4573</v>
      </c>
      <c r="J18" s="14">
        <v>-15495</v>
      </c>
      <c r="K18" s="14">
        <v>53868</v>
      </c>
      <c r="L18" s="14">
        <v>28723</v>
      </c>
      <c r="M18" s="14">
        <v>-18576</v>
      </c>
      <c r="N18" s="14">
        <v>38795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</row>
    <row r="19" spans="1:16383" s="8" customFormat="1">
      <c r="A19" s="43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</row>
    <row r="20" spans="1:16383" s="1" customFormat="1">
      <c r="A20" s="43"/>
      <c r="B20" s="6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spans="1:16383" s="8" customFormat="1">
      <c r="A21" s="43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8" customFormat="1" ht="126">
      <c r="A22" s="43"/>
      <c r="B22" s="63" t="s">
        <v>72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8" customFormat="1" ht="12.75" hidden="1" customHeight="1">
      <c r="A23" s="43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8" customFormat="1" hidden="1">
      <c r="A24" s="43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8" customFormat="1" hidden="1">
      <c r="A25" s="43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8" customFormat="1" hidden="1">
      <c r="A26" s="43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8" customFormat="1" hidden="1">
      <c r="A27" s="43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hidden="1">
      <c r="A28" s="43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8" customFormat="1" hidden="1">
      <c r="A29" s="43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8" customFormat="1" hidden="1">
      <c r="A30" s="43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8" customFormat="1" hidden="1">
      <c r="A31" s="43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8" customFormat="1" hidden="1">
      <c r="A32" s="43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" s="8" customFormat="1" hidden="1">
      <c r="A33" s="43"/>
    </row>
    <row r="34" spans="1:1" s="8" customFormat="1" hidden="1">
      <c r="A34" s="43"/>
    </row>
    <row r="35" spans="1:1" s="8" customFormat="1" hidden="1">
      <c r="A35" s="43"/>
    </row>
    <row r="36" spans="1:1" s="8" customFormat="1" hidden="1">
      <c r="A36" s="43"/>
    </row>
    <row r="37" spans="1:1" s="8" customFormat="1" hidden="1">
      <c r="A37" s="43"/>
    </row>
    <row r="38" spans="1:1" s="8" customFormat="1" hidden="1">
      <c r="A38" s="43"/>
    </row>
    <row r="39" spans="1:1" s="8" customFormat="1" hidden="1">
      <c r="A39" s="43"/>
    </row>
    <row r="40" spans="1:1" s="8" customFormat="1" hidden="1">
      <c r="A40" s="43"/>
    </row>
    <row r="41" spans="1:1" s="8" customFormat="1" hidden="1">
      <c r="A41" s="43"/>
    </row>
    <row r="42" spans="1:1" s="8" customFormat="1" hidden="1">
      <c r="A42" s="43"/>
    </row>
    <row r="43" spans="1:1" s="8" customFormat="1" hidden="1">
      <c r="A43" s="43"/>
    </row>
    <row r="44" spans="1:1" s="8" customFormat="1" hidden="1">
      <c r="A44" s="43"/>
    </row>
    <row r="45" spans="1:1" s="8" customFormat="1" hidden="1">
      <c r="A45" s="43"/>
    </row>
    <row r="46" spans="1:1" s="8" customFormat="1" hidden="1">
      <c r="A46" s="43"/>
    </row>
    <row r="47" spans="1:1" s="8" customFormat="1" hidden="1">
      <c r="A47" s="43"/>
    </row>
    <row r="48" spans="1:1" s="8" customFormat="1" hidden="1">
      <c r="A48" s="43"/>
    </row>
    <row r="49" spans="1:14" s="8" customFormat="1" hidden="1">
      <c r="A49" s="43"/>
    </row>
    <row r="50" spans="1:14" s="8" customFormat="1" hidden="1">
      <c r="A50" s="43"/>
    </row>
    <row r="51" spans="1:14" s="8" customFormat="1" hidden="1"/>
    <row r="52" spans="1:14" customFormat="1" hidden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customFormat="1" hidden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1:14" customFormat="1" hidden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customFormat="1" hidden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1:14" customFormat="1" hidden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1:14" customFormat="1" hidden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</sheetData>
  <pageMargins left="0.7" right="0.7" top="0.75" bottom="0.75" header="0.3" footer="0.3"/>
  <pageSetup paperSize="9" orientation="portrait" r:id="rId1"/>
  <ignoredErrors>
    <ignoredError sqref="C7:F7 G7:I7 J7:L7 D3:J3 K3:L3 M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4</vt:i4>
      </vt:variant>
    </vt:vector>
  </HeadingPairs>
  <TitlesOfParts>
    <vt:vector size="7" baseType="lpstr">
      <vt:lpstr>ATIVO</vt:lpstr>
      <vt:lpstr>PASSIVO_PL</vt:lpstr>
      <vt:lpstr>DRE</vt:lpstr>
      <vt:lpstr>ATIVO!Area_de_impressao</vt:lpstr>
      <vt:lpstr>ATIVO</vt:lpstr>
      <vt:lpstr>DRE</vt:lpstr>
      <vt:lpstr>PASSIVO_PL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Balanços Patrimoniais e DRE 2010 A 2020</dc:title>
  <dc:creator>Caire Moura Franco</dc:creator>
  <cp:lastModifiedBy>Cairê Moura Franco</cp:lastModifiedBy>
  <dcterms:created xsi:type="dcterms:W3CDTF">2020-12-10T18:15:50Z</dcterms:created>
  <dcterms:modified xsi:type="dcterms:W3CDTF">2022-03-28T18:16:53Z</dcterms:modified>
</cp:coreProperties>
</file>